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6. Site/"/>
    </mc:Choice>
  </mc:AlternateContent>
  <xr:revisionPtr revIDLastSave="7" documentId="8_{C59C621C-DBE2-4A7A-85B1-6BD775B8B33C}" xr6:coauthVersionLast="47" xr6:coauthVersionMax="47" xr10:uidLastSave="{C53339DA-622C-4B73-A224-31305FB06552}"/>
  <bookViews>
    <workbookView xWindow="20370" yWindow="-4815" windowWidth="29040" windowHeight="15840" tabRatio="916" xr2:uid="{1AC34ADA-279B-48D2-A0B3-E01ADF091EEE}"/>
  </bookViews>
  <sheets>
    <sheet name="Capa" sheetId="4" r:id="rId1"/>
    <sheet name="DRE Consolidado" sheetId="10" r:id="rId2"/>
    <sheet name="DRE Telecom" sheetId="39" r:id="rId3"/>
    <sheet name="DRE Corporativo" sheetId="40" r:id="rId4"/>
    <sheet name="BP" sheetId="8" r:id="rId5"/>
    <sheet name="DFC" sheetId="38" r:id="rId6"/>
    <sheet name="Tabelas Release&gt;&gt;" sheetId="41" r:id="rId7"/>
    <sheet name="Destaques" sheetId="47" r:id="rId8"/>
    <sheet name="Lucro Bruto" sheetId="48" r:id="rId9"/>
    <sheet name="EBITDA" sheetId="49" r:id="rId10"/>
    <sheet name="Lucro Líquido" sheetId="50" r:id="rId11"/>
    <sheet name="ROIC" sheetId="5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5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5">[32]!macro1002</definedName>
    <definedName name="macro1002">[32]!macro1002</definedName>
    <definedName name="Macro11000" localSheetId="5">[33]!Macro11000</definedName>
    <definedName name="Macro11000">[33]!Macro11000</definedName>
    <definedName name="Macro12000" localSheetId="5">[34]!Macro12000</definedName>
    <definedName name="Macro12000">[34]!Macro12000</definedName>
    <definedName name="Macro14000" localSheetId="5">[35]!Macro14000</definedName>
    <definedName name="Macro14000">[35]!Macro14000</definedName>
    <definedName name="Macro15000" localSheetId="5">[36]!Macro15000</definedName>
    <definedName name="Macro15000">[36]!Macro15000</definedName>
    <definedName name="Macro16000" localSheetId="5">[32]!Macro16000</definedName>
    <definedName name="Macro16000">[32]!Macro16000</definedName>
    <definedName name="macro3002" localSheetId="5">[37]!macro3002</definedName>
    <definedName name="macro3002">[37]!macro3002</definedName>
    <definedName name="macro3006" localSheetId="5">[37]!macro3006</definedName>
    <definedName name="macro3006">[37]!macro3006</definedName>
    <definedName name="Macro4" localSheetId="5">[38]!Macro4</definedName>
    <definedName name="Macro4">[38]!Macro4</definedName>
    <definedName name="macro403" localSheetId="5">[33]!macro403</definedName>
    <definedName name="macro403">[33]!macro403</definedName>
    <definedName name="macro802" localSheetId="5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5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40" l="1"/>
  <c r="F2" i="40"/>
  <c r="D2" i="40"/>
  <c r="D39" i="40"/>
  <c r="D38" i="40"/>
  <c r="D37" i="40"/>
  <c r="D35" i="40"/>
  <c r="D34" i="40"/>
  <c r="D33" i="40"/>
  <c r="D32" i="40"/>
  <c r="D30" i="40"/>
  <c r="D29" i="40"/>
  <c r="D28" i="40"/>
  <c r="D26" i="40"/>
  <c r="D25" i="40"/>
  <c r="D24" i="40"/>
  <c r="D22" i="40"/>
  <c r="D21" i="40"/>
  <c r="D20" i="40"/>
  <c r="D18" i="40"/>
  <c r="D17" i="40"/>
  <c r="D16" i="40"/>
  <c r="D14" i="40"/>
  <c r="D13" i="40"/>
  <c r="D12" i="40"/>
  <c r="D11" i="40"/>
  <c r="D10" i="40"/>
  <c r="D9" i="40"/>
  <c r="D8" i="40"/>
  <c r="D6" i="40"/>
  <c r="D5" i="40"/>
  <c r="D4" i="40"/>
  <c r="D3" i="40"/>
  <c r="J39" i="39"/>
  <c r="F39" i="39"/>
  <c r="D39" i="39"/>
  <c r="J38" i="39"/>
  <c r="F38" i="39"/>
  <c r="D38" i="39"/>
  <c r="J37" i="39"/>
  <c r="F37" i="39"/>
  <c r="D37" i="39"/>
  <c r="J35" i="39"/>
  <c r="F35" i="39"/>
  <c r="D35" i="39"/>
  <c r="J34" i="39"/>
  <c r="F34" i="39"/>
  <c r="D34" i="39"/>
  <c r="J33" i="39"/>
  <c r="F33" i="39"/>
  <c r="D33" i="39"/>
  <c r="J32" i="39"/>
  <c r="F32" i="39"/>
  <c r="D32" i="39"/>
  <c r="J30" i="39"/>
  <c r="F30" i="39"/>
  <c r="D30" i="39"/>
  <c r="J29" i="39"/>
  <c r="F29" i="39"/>
  <c r="D29" i="39"/>
  <c r="J28" i="39"/>
  <c r="F28" i="39"/>
  <c r="D28" i="39"/>
  <c r="J26" i="39"/>
  <c r="F26" i="39"/>
  <c r="D26" i="39"/>
  <c r="J25" i="39"/>
  <c r="F25" i="39"/>
  <c r="D25" i="39"/>
  <c r="J24" i="39"/>
  <c r="F24" i="39"/>
  <c r="D24" i="39"/>
  <c r="J22" i="39"/>
  <c r="F22" i="39"/>
  <c r="D22" i="39"/>
  <c r="J21" i="39"/>
  <c r="F21" i="39"/>
  <c r="D21" i="39"/>
  <c r="J20" i="39"/>
  <c r="F20" i="39"/>
  <c r="D20" i="39"/>
  <c r="J18" i="39"/>
  <c r="F18" i="39"/>
  <c r="D18" i="39"/>
  <c r="J17" i="39"/>
  <c r="F17" i="39"/>
  <c r="D17" i="39"/>
  <c r="J16" i="39"/>
  <c r="F16" i="39"/>
  <c r="D16" i="39"/>
  <c r="J14" i="39"/>
  <c r="F14" i="39"/>
  <c r="D14" i="39"/>
  <c r="J13" i="39"/>
  <c r="F13" i="39"/>
  <c r="D13" i="39"/>
  <c r="J12" i="39"/>
  <c r="F12" i="39"/>
  <c r="D12" i="39"/>
  <c r="J11" i="39"/>
  <c r="F11" i="39"/>
  <c r="D11" i="39"/>
  <c r="J10" i="39"/>
  <c r="F10" i="39"/>
  <c r="D10" i="39"/>
  <c r="J9" i="39"/>
  <c r="F9" i="39"/>
  <c r="D9" i="39"/>
  <c r="J8" i="39"/>
  <c r="F8" i="39"/>
  <c r="D8" i="39"/>
  <c r="J7" i="39"/>
  <c r="F7" i="39"/>
  <c r="D7" i="39"/>
  <c r="J6" i="39"/>
  <c r="F6" i="39"/>
  <c r="D6" i="39"/>
  <c r="J5" i="39"/>
  <c r="F5" i="39"/>
  <c r="D5" i="39"/>
  <c r="J4" i="39"/>
  <c r="F4" i="39"/>
  <c r="D4" i="39"/>
  <c r="J3" i="39"/>
  <c r="F3" i="39"/>
  <c r="D3" i="39"/>
  <c r="J2" i="39"/>
  <c r="F2" i="39"/>
  <c r="D2" i="39"/>
  <c r="J90" i="10"/>
  <c r="F90" i="10"/>
  <c r="D90" i="10"/>
  <c r="J89" i="10"/>
  <c r="F89" i="10"/>
  <c r="D89" i="10"/>
  <c r="J88" i="10"/>
  <c r="F88" i="10"/>
  <c r="D88" i="10"/>
  <c r="J87" i="10"/>
  <c r="F87" i="10"/>
  <c r="D87" i="10"/>
  <c r="J86" i="10"/>
  <c r="F86" i="10"/>
  <c r="D86" i="10"/>
  <c r="J85" i="10"/>
  <c r="F85" i="10"/>
  <c r="D85" i="10"/>
  <c r="J84" i="10"/>
  <c r="F84" i="10"/>
  <c r="D84" i="10"/>
  <c r="J83" i="10"/>
  <c r="F83" i="10"/>
  <c r="D83" i="10"/>
  <c r="J82" i="10"/>
  <c r="F82" i="10"/>
  <c r="D82" i="10"/>
  <c r="J81" i="10"/>
  <c r="F81" i="10"/>
  <c r="D81" i="10"/>
  <c r="J80" i="10"/>
  <c r="F80" i="10"/>
  <c r="D80" i="10"/>
  <c r="J79" i="10"/>
  <c r="F79" i="10"/>
  <c r="D79" i="10"/>
  <c r="J78" i="10"/>
  <c r="F78" i="10"/>
  <c r="D78" i="10"/>
  <c r="J77" i="10"/>
  <c r="F77" i="10"/>
  <c r="D77" i="10"/>
  <c r="J76" i="10"/>
  <c r="F76" i="10"/>
  <c r="D76" i="10"/>
  <c r="J75" i="10"/>
  <c r="F75" i="10"/>
  <c r="D75" i="10"/>
  <c r="J74" i="10"/>
  <c r="F74" i="10"/>
  <c r="D74" i="10"/>
  <c r="J73" i="10"/>
  <c r="F73" i="10"/>
  <c r="D73" i="10"/>
  <c r="J72" i="10"/>
  <c r="F72" i="10"/>
  <c r="D72" i="10"/>
  <c r="J71" i="10"/>
  <c r="F71" i="10"/>
  <c r="D71" i="10"/>
  <c r="J70" i="10"/>
  <c r="F70" i="10"/>
  <c r="D70" i="10"/>
  <c r="J69" i="10"/>
  <c r="F69" i="10"/>
  <c r="D69" i="10"/>
  <c r="J68" i="10"/>
  <c r="F68" i="10"/>
  <c r="D68" i="10"/>
  <c r="J67" i="10"/>
  <c r="F67" i="10"/>
  <c r="D67" i="10"/>
  <c r="J66" i="10"/>
  <c r="F66" i="10"/>
  <c r="D66" i="10"/>
  <c r="J65" i="10"/>
  <c r="F65" i="10"/>
  <c r="D65" i="10"/>
  <c r="J64" i="10"/>
  <c r="F64" i="10"/>
  <c r="D64" i="10"/>
  <c r="J63" i="10"/>
  <c r="F63" i="10"/>
  <c r="D63" i="10"/>
  <c r="J62" i="10"/>
  <c r="F62" i="10"/>
  <c r="D62" i="10"/>
  <c r="J61" i="10"/>
  <c r="F61" i="10"/>
  <c r="D61" i="10"/>
  <c r="J60" i="10"/>
  <c r="F60" i="10"/>
  <c r="D60" i="10"/>
  <c r="J59" i="10"/>
  <c r="F59" i="10"/>
  <c r="D59" i="10"/>
  <c r="J58" i="10"/>
  <c r="F58" i="10"/>
  <c r="D58" i="10"/>
  <c r="J57" i="10"/>
  <c r="F57" i="10"/>
  <c r="D57" i="10"/>
  <c r="J56" i="10"/>
  <c r="F56" i="10"/>
  <c r="D56" i="10"/>
  <c r="J55" i="10"/>
  <c r="F55" i="10"/>
  <c r="D55" i="10"/>
  <c r="J54" i="10"/>
  <c r="F54" i="10"/>
  <c r="D54" i="10"/>
  <c r="J53" i="10"/>
  <c r="F53" i="10"/>
  <c r="D53" i="10"/>
  <c r="J52" i="10"/>
  <c r="F52" i="10"/>
  <c r="D52" i="10"/>
  <c r="J51" i="10"/>
  <c r="F51" i="10"/>
  <c r="D51" i="10"/>
  <c r="J50" i="10"/>
  <c r="F50" i="10"/>
  <c r="D50" i="10"/>
  <c r="J49" i="10"/>
  <c r="F49" i="10"/>
  <c r="D49" i="10"/>
  <c r="J48" i="10"/>
  <c r="F48" i="10"/>
  <c r="D48" i="10"/>
  <c r="J47" i="10"/>
  <c r="F47" i="10"/>
  <c r="D47" i="10"/>
  <c r="J46" i="10"/>
  <c r="F46" i="10"/>
  <c r="D46" i="10"/>
  <c r="J45" i="10"/>
  <c r="F45" i="10"/>
  <c r="D45" i="10"/>
  <c r="J44" i="10"/>
  <c r="F44" i="10"/>
  <c r="D44" i="10"/>
  <c r="J43" i="10"/>
  <c r="F43" i="10"/>
  <c r="D43" i="10"/>
  <c r="J42" i="10"/>
  <c r="F42" i="10"/>
  <c r="D42" i="10"/>
  <c r="J41" i="10"/>
  <c r="F41" i="10"/>
  <c r="D41" i="10"/>
  <c r="J40" i="10"/>
  <c r="F40" i="10"/>
  <c r="D40" i="10"/>
  <c r="J39" i="10"/>
  <c r="F39" i="10"/>
  <c r="D39" i="10"/>
  <c r="J38" i="10"/>
  <c r="F38" i="10"/>
  <c r="D38" i="10"/>
  <c r="J37" i="10"/>
  <c r="F37" i="10"/>
  <c r="D37" i="10"/>
  <c r="J36" i="10"/>
  <c r="F36" i="10"/>
  <c r="D36" i="10"/>
  <c r="J35" i="10"/>
  <c r="F35" i="10"/>
  <c r="D35" i="10"/>
  <c r="J34" i="10"/>
  <c r="F34" i="10"/>
  <c r="D34" i="10"/>
  <c r="J33" i="10"/>
  <c r="F33" i="10"/>
  <c r="D33" i="10"/>
  <c r="J32" i="10"/>
  <c r="F32" i="10"/>
  <c r="D32" i="10"/>
  <c r="J31" i="10"/>
  <c r="F31" i="10"/>
  <c r="D31" i="10"/>
  <c r="J30" i="10"/>
  <c r="F30" i="10"/>
  <c r="D30" i="10"/>
  <c r="J29" i="10"/>
  <c r="F29" i="10"/>
  <c r="D29" i="10"/>
  <c r="J28" i="10"/>
  <c r="F28" i="10"/>
  <c r="D28" i="10"/>
  <c r="J27" i="10"/>
  <c r="F27" i="10"/>
  <c r="D27" i="10"/>
  <c r="J26" i="10"/>
  <c r="F26" i="10"/>
  <c r="D26" i="10"/>
  <c r="J25" i="10"/>
  <c r="F25" i="10"/>
  <c r="D25" i="10"/>
  <c r="J24" i="10"/>
  <c r="F24" i="10"/>
  <c r="D24" i="10"/>
  <c r="J23" i="10"/>
  <c r="F23" i="10"/>
  <c r="D23" i="10"/>
  <c r="J22" i="10"/>
  <c r="F22" i="10"/>
  <c r="D22" i="10"/>
  <c r="J21" i="10"/>
  <c r="F21" i="10"/>
  <c r="D21" i="10"/>
  <c r="J20" i="10"/>
  <c r="F20" i="10"/>
  <c r="D20" i="10"/>
  <c r="J19" i="10"/>
  <c r="F19" i="10"/>
  <c r="D19" i="10"/>
  <c r="J18" i="10"/>
  <c r="F18" i="10"/>
  <c r="D18" i="10"/>
  <c r="J17" i="10"/>
  <c r="F17" i="10"/>
  <c r="D17" i="10"/>
  <c r="J16" i="10"/>
  <c r="F16" i="10"/>
  <c r="D16" i="10"/>
  <c r="J15" i="10"/>
  <c r="F15" i="10"/>
  <c r="D15" i="10"/>
  <c r="J14" i="10"/>
  <c r="F14" i="10"/>
  <c r="D14" i="10"/>
  <c r="J13" i="10"/>
  <c r="F13" i="10"/>
  <c r="D13" i="10"/>
  <c r="J12" i="10"/>
  <c r="F12" i="10"/>
  <c r="D12" i="10"/>
  <c r="J11" i="10"/>
  <c r="F11" i="10"/>
  <c r="D11" i="10"/>
  <c r="J10" i="10"/>
  <c r="F10" i="10"/>
  <c r="D10" i="10"/>
  <c r="J9" i="10"/>
  <c r="F9" i="10"/>
  <c r="D9" i="10"/>
  <c r="J8" i="10"/>
  <c r="F8" i="10"/>
  <c r="D8" i="10"/>
  <c r="J7" i="10"/>
  <c r="F7" i="10"/>
  <c r="D7" i="10"/>
  <c r="J6" i="10"/>
  <c r="F6" i="10"/>
  <c r="D6" i="10"/>
  <c r="J5" i="10"/>
  <c r="F5" i="10"/>
  <c r="D5" i="10"/>
  <c r="J4" i="10"/>
  <c r="F4" i="10"/>
  <c r="D4" i="10"/>
  <c r="J3" i="10"/>
  <c r="F3" i="10"/>
  <c r="D3" i="10"/>
  <c r="J2" i="10"/>
  <c r="F2" i="10"/>
  <c r="D2" i="10"/>
</calcChain>
</file>

<file path=xl/sharedStrings.xml><?xml version="1.0" encoding="utf-8"?>
<sst xmlns="http://schemas.openxmlformats.org/spreadsheetml/2006/main" count="684" uniqueCount="288">
  <si>
    <t>4T20</t>
  </si>
  <si>
    <t>1T21</t>
  </si>
  <si>
    <t>1T20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</si>
  <si>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</si>
  <si>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</si>
  <si>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</si>
  <si>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</si>
  <si>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</si>
  <si>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</si>
  <si>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</si>
  <si>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</si>
  <si>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</si>
  <si>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</si>
  <si>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</si>
  <si>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</si>
  <si>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>Contas a receber, brutas - Vendas</t>
  </si>
  <si>
    <t>Contas a receber, brutas - Locações</t>
  </si>
  <si>
    <t>(-) Pcld</t>
  </si>
  <si>
    <t>(-) Receitas diferidas Livetech</t>
  </si>
  <si>
    <t>(-) Outros</t>
  </si>
  <si>
    <t xml:space="preserve">Impostos a recuperar </t>
  </si>
  <si>
    <t>Instrumentos financeiros derivativos</t>
  </si>
  <si>
    <t>Estoques</t>
  </si>
  <si>
    <t>Estoques Nacionais, brutos</t>
  </si>
  <si>
    <t>Estoques Internacionais, brutos</t>
  </si>
  <si>
    <t xml:space="preserve">(-) Provisão Obsolecencia 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</si>
  <si>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</si>
  <si>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</si>
  <si>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</si>
  <si>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</si>
  <si>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</si>
  <si>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</si>
  <si>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</si>
  <si>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</si>
  <si>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</si>
  <si>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</si>
  <si>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</si>
  <si>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</si>
  <si>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</si>
  <si>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</si>
  <si>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</si>
  <si>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</si>
  <si>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</si>
  <si>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</si>
  <si>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</si>
  <si>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</si>
  <si>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</si>
  <si>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</si>
  <si>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</si>
  <si>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</si>
  <si>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</si>
  <si>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</si>
  <si>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</si>
  <si>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</si>
  <si>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</si>
  <si>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</si>
  <si>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</si>
  <si>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</si>
  <si>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</si>
  <si>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</si>
  <si>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 xml:space="preserve">  . Frete e Armazenagem</t>
  </si>
  <si>
    <t xml:space="preserve">  . Provisão para Créditos de Liquidação Duvidosa</t>
  </si>
  <si>
    <t xml:space="preserve">  . Marketing e Publicidade</t>
  </si>
  <si>
    <t xml:space="preserve">  . Representação Comercial</t>
  </si>
  <si>
    <t xml:space="preserve">  . Viagens e Estadias</t>
  </si>
  <si>
    <t xml:space="preserve">  . Despesas tributárias</t>
  </si>
  <si>
    <t xml:space="preserve">  . Serviços Prestados Pessoa Jurídica</t>
  </si>
  <si>
    <t xml:space="preserve"> . Depreciação Ativos IFRS16</t>
  </si>
  <si>
    <t xml:space="preserve"> . Amortização Combinação de Negócio</t>
  </si>
  <si>
    <t xml:space="preserve"> . Depreciação e Amortização Ativos Empresa</t>
  </si>
  <si>
    <t xml:space="preserve"> . Conservação e reparo</t>
  </si>
  <si>
    <t xml:space="preserve"> . Despesas de consumo</t>
  </si>
  <si>
    <t xml:space="preserve"> . Outras despesas</t>
  </si>
  <si>
    <t>EBIT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</si>
  <si>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</si>
  <si>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</si>
  <si>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</si>
  <si>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</si>
  <si>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</si>
  <si>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</si>
  <si>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</si>
  <si>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</si>
  <si>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</si>
  <si>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</si>
  <si>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</si>
  <si>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</si>
  <si>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</si>
  <si>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</si>
  <si>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</si>
  <si>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</si>
  <si>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</si>
  <si>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</si>
  <si>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</si>
  <si>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</si>
  <si>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</si>
  <si>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</si>
  <si>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</si>
  <si>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</si>
  <si>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</si>
  <si>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</si>
  <si>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</si>
  <si>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</si>
  <si>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</si>
  <si>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</si>
  <si>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</si>
  <si>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</si>
  <si>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</si>
  <si>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</si>
  <si>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</si>
  <si>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</si>
  <si>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</si>
  <si>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</si>
  <si>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</si>
  <si>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</si>
  <si>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(+) Rev. Despesas não recorrentes e Provisão IR e CSLL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</si>
  <si>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</si>
  <si>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</si>
  <si>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</si>
  <si>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</si>
  <si>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</si>
  <si>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</si>
  <si>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</si>
  <si>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</si>
  <si>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</si>
  <si>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</si>
  <si>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</si>
  <si>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</si>
  <si>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</si>
  <si>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</si>
  <si>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</si>
  <si>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</si>
  <si>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Provisão para imposto de renda e contribuição social correntes</t>
  </si>
  <si>
    <t>Imposto de renda e contribuição social diferidos</t>
  </si>
  <si>
    <t>Contas a receber</t>
  </si>
  <si>
    <t>Imposto de renda e contribuição social compensáveis</t>
  </si>
  <si>
    <t>Impostos a recuperar</t>
  </si>
  <si>
    <t>Adiantamentos a fornecedores</t>
  </si>
  <si>
    <t>Despesas antecipadas</t>
  </si>
  <si>
    <t>Liquidação de derivativos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</si>
  <si>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</si>
  <si>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</si>
  <si>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</si>
  <si>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</si>
  <si>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</si>
  <si>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</si>
  <si>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</si>
  <si>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Caixa líquido gerado nas atividades operacionais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</si>
  <si>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</si>
  <si>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</si>
  <si>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</si>
  <si>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</si>
  <si>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</si>
  <si>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</si>
  <si>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</si>
  <si>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</si>
  <si>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</si>
  <si>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Caixa líquido aplicado nas atividades de investimento: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</si>
  <si>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</si>
  <si>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</si>
  <si>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</si>
  <si>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</si>
  <si>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</si>
  <si>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</si>
  <si>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</si>
  <si>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</si>
  <si>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</si>
  <si>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r>
      <t xml:space="preserve">Balanço Patrimonial Consolidado
</t>
    </r>
    <r>
      <rPr>
        <sz val="10"/>
        <color theme="0"/>
        <rFont val="Montserrat Light"/>
        <scheme val="minor"/>
      </rPr>
      <t>(R$ milhares, exceto quando indicado)</t>
    </r>
  </si>
  <si>
    <t>-</t>
  </si>
  <si>
    <t>-1,8 p.p</t>
  </si>
  <si>
    <t>(+) Despesas de IPO</t>
  </si>
  <si>
    <t>(+) Despesas de Fusões e Aquisições (M&amp;A)</t>
  </si>
  <si>
    <t/>
  </si>
  <si>
    <t xml:space="preserve"> . Encargos sobre duplicatas descontadas</t>
  </si>
  <si>
    <r>
      <rPr>
        <b/>
        <sz val="9"/>
        <color theme="0"/>
        <rFont val="Montserrat Light"/>
        <scheme val="minor"/>
      </rPr>
      <t>Demonstração do Resultado Consolidado</t>
    </r>
    <r>
      <rPr>
        <b/>
        <sz val="8"/>
        <color theme="0"/>
        <rFont val="Montserrat Light"/>
        <scheme val="minor"/>
      </rPr>
      <t xml:space="preserve">
</t>
    </r>
    <r>
      <rPr>
        <sz val="8"/>
        <color theme="0"/>
        <rFont val="Montserrat Light"/>
        <scheme val="minor"/>
      </rPr>
      <t>(R$ milhares, exceto quando indicado)</t>
    </r>
  </si>
  <si>
    <t>2T21</t>
  </si>
  <si>
    <t>2T20</t>
  </si>
  <si>
    <t>21 Acum.</t>
  </si>
  <si>
    <t>20 Acum.</t>
  </si>
  <si>
    <t>3T20</t>
  </si>
  <si>
    <t>3T21</t>
  </si>
  <si>
    <t>4T21</t>
  </si>
  <si>
    <t>(+) Despesas Rem. Variável Baseado em Ações</t>
  </si>
  <si>
    <t>(-) Excl. Crédito ICMS na Base PIS/COFINS (2017-2020)</t>
  </si>
  <si>
    <t>EBITDA Ajustado</t>
  </si>
  <si>
    <t>(-) Excl. Crédito ICMS Base PIS/COFINS (17-20)</t>
  </si>
  <si>
    <t>(+) Rev. Desp. não recorrentes e IR e CSLL</t>
  </si>
  <si>
    <r>
      <rPr>
        <b/>
        <sz val="9"/>
        <color theme="0"/>
        <rFont val="Montserrat Light"/>
        <scheme val="minor"/>
      </rPr>
      <t>Demonstração do Resultado Telecom</t>
    </r>
    <r>
      <rPr>
        <b/>
        <sz val="8"/>
        <color theme="0"/>
        <rFont val="Montserrat Light"/>
        <scheme val="minor"/>
      </rPr>
      <t xml:space="preserve">
</t>
    </r>
    <r>
      <rPr>
        <sz val="8"/>
        <color theme="0"/>
        <rFont val="Montserrat Light"/>
        <scheme val="minor"/>
      </rPr>
      <t>(R$ milhares, exceto quando indicado)</t>
    </r>
  </si>
  <si>
    <r>
      <rPr>
        <b/>
        <sz val="9"/>
        <color theme="0"/>
        <rFont val="Montserrat Light"/>
        <scheme val="minor"/>
      </rPr>
      <t>Demonstração do Resultado Corporativo</t>
    </r>
    <r>
      <rPr>
        <b/>
        <sz val="8"/>
        <color theme="0"/>
        <rFont val="Montserrat Light"/>
        <scheme val="minor"/>
      </rPr>
      <t xml:space="preserve">
</t>
    </r>
    <r>
      <rPr>
        <sz val="8"/>
        <color theme="0"/>
        <rFont val="Montserrat Light"/>
        <scheme val="minor"/>
      </rPr>
      <t>(R$ milhares, exceto quando indicado)</t>
    </r>
  </si>
  <si>
    <t>∆ % vs. 
1T21</t>
  </si>
  <si>
    <t>∆ % vs. 
20 Acum.</t>
  </si>
  <si>
    <t>-4,1 p.p</t>
  </si>
  <si>
    <t>-5,8 p.p</t>
  </si>
  <si>
    <t>1,3 p.p</t>
  </si>
  <si>
    <t>-1,9 p.p</t>
  </si>
  <si>
    <t>-0,1 p.p</t>
  </si>
  <si>
    <t>-3,1 p.p</t>
  </si>
  <si>
    <t>-5,5 p.p</t>
  </si>
  <si>
    <t>1,5 p.p</t>
  </si>
  <si>
    <t>0,2 p.p</t>
  </si>
  <si>
    <t>0,3 p.p</t>
  </si>
  <si>
    <t>-1,4 p.p</t>
  </si>
  <si>
    <t>Lucro acumulado</t>
  </si>
  <si>
    <r>
      <t xml:space="preserve">Demonstrações dos Fluxos de Caixa Consolidado
</t>
    </r>
    <r>
      <rPr>
        <sz val="10"/>
        <color theme="0"/>
        <rFont val="Montserrat Light"/>
        <scheme val="minor"/>
      </rPr>
      <t>(R$ milhões, exceto quando indicado)</t>
    </r>
  </si>
  <si>
    <t>∆ % vs. 
2T20</t>
  </si>
  <si>
    <t>Redução (aumento) dos ativos</t>
  </si>
  <si>
    <t>Aumento (redução) dos passivos</t>
  </si>
  <si>
    <t>Dividendos e juros sobre capital próprio pagos</t>
  </si>
  <si>
    <t>Efeito de Variação Cambial Sobre o Caixa e Equivalentes de Caixa</t>
  </si>
  <si>
    <t xml:space="preserve">∆ % </t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</si>
  <si>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</si>
  <si>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</si>
  <si>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</si>
  <si>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</si>
  <si>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n.a.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</si>
  <si>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</si>
  <si>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</si>
  <si>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</si>
  <si>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</si>
  <si>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</si>
  <si>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</si>
  <si>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</si>
  <si>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Quantidade de Clientes Atendidos (Período)</t>
  </si>
  <si>
    <t>TaaS</t>
  </si>
  <si>
    <t>Indicadores</t>
  </si>
  <si>
    <t>% TaaS</t>
  </si>
  <si>
    <t>TaaS (VGV) / Vendas Totais</t>
  </si>
  <si>
    <t>-9,8 p.p</t>
  </si>
  <si>
    <t>-4,6 p.p</t>
  </si>
  <si>
    <t>-3,7 p.p</t>
  </si>
  <si>
    <t>Receita Bruta Locação / Receita Bruta</t>
  </si>
  <si>
    <t>-10,7 p.p</t>
  </si>
  <si>
    <t>-8,5 p.p</t>
  </si>
  <si>
    <t>% TaaS Telecom</t>
  </si>
  <si>
    <t>-4,2 p.p</t>
  </si>
  <si>
    <t>1,6 p.p</t>
  </si>
  <si>
    <t>-7,2 p.p</t>
  </si>
  <si>
    <t>-3,8 p.p</t>
  </si>
  <si>
    <t>-6,5 p.p</t>
  </si>
  <si>
    <t>% TaaS Corporativo</t>
  </si>
  <si>
    <t>-7,9 p.p</t>
  </si>
  <si>
    <t>2,1 p.p</t>
  </si>
  <si>
    <t>-5,6 p.p</t>
  </si>
  <si>
    <t>-2,3 p.p</t>
  </si>
  <si>
    <t>-3,9 p.p</t>
  </si>
  <si>
    <t>Destaques
(R$ milhões, exceto quando indicado)</t>
  </si>
  <si>
    <t>Lucro Bruto Consolidado
(R$ milhões, exceto quando indicado)</t>
  </si>
  <si>
    <t>Telecom</t>
  </si>
  <si>
    <t>Margem Bruta (% Receita Líquida Telecom)</t>
  </si>
  <si>
    <t>0,5 p.p</t>
  </si>
  <si>
    <t>0,8 p.p</t>
  </si>
  <si>
    <t>Corporativo</t>
  </si>
  <si>
    <t>Margem Bruta (% Receita Líquida Corporativo)</t>
  </si>
  <si>
    <t>-4 p.p</t>
  </si>
  <si>
    <t>Lucro Bruto Consolidado</t>
  </si>
  <si>
    <t>Margem Bruta (% Receita Líquida Consolidado)</t>
  </si>
  <si>
    <t>-2,4 p.p</t>
  </si>
  <si>
    <t>-5,3 p.p</t>
  </si>
  <si>
    <t>Reconciliação EBITDA Ajustado
(R$ milhões, exceto quando indicado)</t>
  </si>
  <si>
    <t>EBITDA Consolidado</t>
  </si>
  <si>
    <t>-2,8 p.p</t>
  </si>
  <si>
    <t>-4,7 p.p</t>
  </si>
  <si>
    <t>n.a</t>
  </si>
  <si>
    <t>(-) Excl. Crédito ICMS na Base PIS/COFINS (17-20)</t>
  </si>
  <si>
    <t>EBITDA Ajustado Consolidado</t>
  </si>
  <si>
    <t>-5,7 p.p</t>
  </si>
  <si>
    <t>-1,5 p.p</t>
  </si>
  <si>
    <t>-7 p.p</t>
  </si>
  <si>
    <t>Segmentado</t>
  </si>
  <si>
    <t>EBITDA Ajustado
(R$ milhões, exceto quando indicado)</t>
  </si>
  <si>
    <t>Mg. EBITDA Ajustada (% Rec. Líq. Telecom)</t>
  </si>
  <si>
    <t>2,4 p.p</t>
  </si>
  <si>
    <t>2,6 p.p</t>
  </si>
  <si>
    <t>-1,3 p.p</t>
  </si>
  <si>
    <t>Mg. EBITDA Ajustada (% Rec. Líq. Corporativo)</t>
  </si>
  <si>
    <t>Lucro Líquido
(R$ milhões, exceto quando indicado)</t>
  </si>
  <si>
    <t>Reconciliação Lucro Líquido Ajustado
(R$ milhões, exceto quando indicado)</t>
  </si>
  <si>
    <t>Margem Lucro Líquido (% Receita Líquida)</t>
  </si>
  <si>
    <t>Margem Lucro Líquido Ajustada (% Receita Líquida)</t>
  </si>
  <si>
    <t>ROIC
(R$ milhões, exceto quando indicado)</t>
  </si>
  <si>
    <t>EBIT (UDM)</t>
  </si>
  <si>
    <t>(-) Provisão para IR e CSLL (UDM)</t>
  </si>
  <si>
    <t>Lucro Operacional depois de impostos (NOPAT) = (A)</t>
  </si>
  <si>
    <t>(+) Patrimonio Líquido</t>
  </si>
  <si>
    <t>(+) Dívida Bruta</t>
  </si>
  <si>
    <t>(+) Disponibilidades (Caixa e Equiv.) e Investimentos de CP</t>
  </si>
  <si>
    <t>Capital Investido</t>
  </si>
  <si>
    <t>Capital Investido Média 2T21 e 2T20</t>
  </si>
  <si>
    <t>ROIC = (A/B)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</si>
</sst>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  <numFmt numFmtId="168" formatCode="#,##0.0"/>
    <numFmt numFmtId="169" formatCode="#,##0.0&quot; p.p.&quot;"/>
  </numFmts>
  <fonts count="49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name val="Montserrat Light"/>
      <scheme val="minor"/>
    </font>
    <font>
      <i/>
      <sz val="7.5"/>
      <color rgb="FF000000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b/>
      <sz val="8"/>
      <color rgb="FF0050C8"/>
      <name val="Montserrat Light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50C8"/>
      <name val="Montserrat Light"/>
      <scheme val="minor"/>
    </font>
    <font>
      <sz val="8"/>
      <name val="Courier New"/>
      <family val="3"/>
    </font>
    <font>
      <sz val="7"/>
      <color theme="1"/>
      <name val="Montserrat Light"/>
      <scheme val="minor"/>
    </font>
    <font>
      <b/>
      <sz val="7"/>
      <color rgb="FFFF0000"/>
      <name val="Montserrat Light"/>
      <scheme val="minor"/>
    </font>
    <font>
      <b/>
      <sz val="8"/>
      <color theme="0"/>
      <name val="Montserrat Light"/>
      <scheme val="minor"/>
    </font>
    <font>
      <b/>
      <sz val="9"/>
      <color theme="0"/>
      <name val="Montserrat Light"/>
      <scheme val="minor"/>
    </font>
    <font>
      <sz val="8"/>
      <color theme="0"/>
      <name val="Montserrat Light"/>
      <scheme val="minor"/>
    </font>
    <font>
      <b/>
      <sz val="8"/>
      <color rgb="FFFFFFFF"/>
      <name val="Montserrat Light"/>
      <scheme val="minor"/>
    </font>
    <font>
      <sz val="7"/>
      <name val="Montserrat Light"/>
      <scheme val="minor"/>
    </font>
    <font>
      <sz val="7"/>
      <color rgb="FF000000"/>
      <name val="Montserrat Light"/>
      <scheme val="minor"/>
    </font>
    <font>
      <sz val="7.5"/>
      <name val="Montserrat Light"/>
      <scheme val="minor"/>
    </font>
    <font>
      <sz val="7.5"/>
      <color rgb="FF000000"/>
      <name val="Montserrat Light"/>
      <scheme val="minor"/>
    </font>
    <font>
      <sz val="7.5"/>
      <color theme="1"/>
      <name val="Montserrat Light"/>
      <scheme val="minor"/>
    </font>
    <font>
      <b/>
      <sz val="7.5"/>
      <name val="Montserrat Light"/>
      <scheme val="minor"/>
    </font>
    <font>
      <b/>
      <sz val="7.5"/>
      <color rgb="FF000000"/>
      <name val="Montserrat Light"/>
      <scheme val="minor"/>
    </font>
    <font>
      <b/>
      <sz val="7.5"/>
      <color theme="1"/>
      <name val="Montserrat Light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color theme="1"/>
      <name val="Montserrat Light"/>
      <family val="2"/>
      <scheme val="minor"/>
    </font>
    <font>
      <sz val="8"/>
      <color theme="1"/>
      <name val="Montserrat Light"/>
      <family val="2"/>
      <scheme val="minor"/>
    </font>
    <font>
      <b/>
      <sz val="8"/>
      <name val="Montserrat Light"/>
      <family val="2"/>
      <scheme val="minor"/>
    </font>
    <font>
      <b/>
      <sz val="7"/>
      <color rgb="FF000000"/>
      <name val="Montserrat Light"/>
      <scheme val="minor"/>
    </font>
    <font>
      <b/>
      <sz val="7"/>
      <color theme="1"/>
      <name val="Montserrat Light"/>
      <scheme val="minor"/>
    </font>
    <font>
      <i/>
      <sz val="7"/>
      <name val="Montserrat Light"/>
      <scheme val="minor"/>
    </font>
    <font>
      <i/>
      <sz val="7"/>
      <color rgb="FF000000"/>
      <name val="Montserrat Light"/>
      <scheme val="minor"/>
    </font>
    <font>
      <i/>
      <sz val="7"/>
      <color theme="1"/>
      <name val="Montserrat Light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0050C8"/>
      </bottom>
      <diagonal/>
    </border>
    <border>
      <left/>
      <right/>
      <top style="thin">
        <color rgb="FF0050C8"/>
      </top>
      <bottom/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9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167" fontId="2" fillId="0" borderId="0" xfId="1" applyNumberFormat="1" applyFont="1" applyFill="1" applyAlignment="1">
      <alignment horizontal="right" vertical="center" wrapText="1"/>
    </xf>
    <xf numFmtId="164" fontId="12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right"/>
    </xf>
    <xf numFmtId="166" fontId="2" fillId="0" borderId="0" xfId="1" applyNumberFormat="1" applyFont="1" applyFill="1" applyAlignment="1">
      <alignment horizontal="right" vertical="center" wrapText="1"/>
    </xf>
    <xf numFmtId="166" fontId="3" fillId="0" borderId="0" xfId="1" applyNumberFormat="1" applyFont="1" applyFill="1" applyAlignment="1">
      <alignment horizontal="right" vertical="center" wrapText="1"/>
    </xf>
    <xf numFmtId="166" fontId="3" fillId="2" borderId="0" xfId="1" applyNumberFormat="1" applyFont="1" applyFill="1" applyAlignment="1">
      <alignment horizontal="righ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3" fontId="20" fillId="2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3" fontId="23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7" fillId="4" borderId="1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166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 indent="1"/>
    </xf>
    <xf numFmtId="166" fontId="34" fillId="0" borderId="0" xfId="1" applyNumberFormat="1" applyFont="1" applyFill="1" applyAlignment="1">
      <alignment horizontal="right" vertical="center" wrapText="1"/>
    </xf>
    <xf numFmtId="164" fontId="35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left" vertical="center" wrapText="1"/>
    </xf>
    <xf numFmtId="166" fontId="37" fillId="0" borderId="0" xfId="1" applyNumberFormat="1" applyFont="1" applyFill="1" applyAlignment="1">
      <alignment horizontal="right" vertical="center" wrapText="1"/>
    </xf>
    <xf numFmtId="164" fontId="38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8" fillId="0" borderId="0" xfId="0" applyFont="1" applyAlignment="1">
      <alignment vertical="center"/>
    </xf>
    <xf numFmtId="0" fontId="33" fillId="0" borderId="0" xfId="0" applyFont="1" applyAlignment="1">
      <alignment horizontal="left" vertical="center" wrapText="1"/>
    </xf>
    <xf numFmtId="0" fontId="36" fillId="2" borderId="0" xfId="0" applyFont="1" applyFill="1" applyAlignment="1">
      <alignment horizontal="left" vertical="center" wrapText="1"/>
    </xf>
    <xf numFmtId="166" fontId="37" fillId="2" borderId="0" xfId="1" applyNumberFormat="1" applyFont="1" applyFill="1" applyAlignment="1">
      <alignment horizontal="right" vertical="center" wrapText="1"/>
    </xf>
    <xf numFmtId="164" fontId="38" fillId="2" borderId="0" xfId="0" applyNumberFormat="1" applyFont="1" applyFill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167" fontId="34" fillId="0" borderId="0" xfId="1" applyNumberFormat="1" applyFont="1" applyFill="1" applyAlignment="1">
      <alignment horizontal="right" vertical="center" wrapText="1"/>
    </xf>
    <xf numFmtId="0" fontId="36" fillId="0" borderId="0" xfId="0" applyFont="1" applyAlignment="1">
      <alignment horizontal="left" vertical="center" wrapText="1" indent="1"/>
    </xf>
    <xf numFmtId="167" fontId="37" fillId="0" borderId="0" xfId="1" applyNumberFormat="1" applyFont="1" applyFill="1" applyAlignment="1">
      <alignment horizontal="right" vertical="center" wrapText="1"/>
    </xf>
    <xf numFmtId="0" fontId="33" fillId="0" borderId="0" xfId="0" applyFont="1" applyAlignment="1">
      <alignment horizontal="left" vertical="center" wrapText="1" indent="2"/>
    </xf>
    <xf numFmtId="166" fontId="34" fillId="6" borderId="0" xfId="1" applyNumberFormat="1" applyFont="1" applyFill="1" applyAlignment="1">
      <alignment horizontal="right" vertical="center" wrapText="1"/>
    </xf>
    <xf numFmtId="9" fontId="25" fillId="0" borderId="0" xfId="0" applyNumberFormat="1" applyFont="1" applyAlignment="1">
      <alignment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9" fontId="37" fillId="0" borderId="0" xfId="1" applyNumberFormat="1" applyFont="1" applyFill="1" applyAlignment="1">
      <alignment horizontal="right" vertical="center" wrapText="1"/>
    </xf>
    <xf numFmtId="10" fontId="3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3" fontId="39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4"/>
    </xf>
    <xf numFmtId="3" fontId="40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39" fillId="0" borderId="0" xfId="1" applyNumberFormat="1" applyFont="1" applyFill="1" applyAlignment="1">
      <alignment horizontal="right" vertical="center" wrapText="1"/>
    </xf>
    <xf numFmtId="0" fontId="41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42" fillId="0" borderId="0" xfId="0" applyFont="1" applyAlignment="1">
      <alignment horizontal="right"/>
    </xf>
    <xf numFmtId="0" fontId="18" fillId="0" borderId="0" xfId="0" applyFont="1" applyAlignment="1">
      <alignment horizontal="left" vertical="center" wrapText="1" indent="3"/>
    </xf>
    <xf numFmtId="3" fontId="4" fillId="2" borderId="0" xfId="1" applyNumberFormat="1" applyFont="1" applyFill="1" applyAlignment="1">
      <alignment horizontal="right" vertical="center" wrapText="1"/>
    </xf>
    <xf numFmtId="0" fontId="42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 wrapText="1" indent="2"/>
    </xf>
    <xf numFmtId="9" fontId="5" fillId="0" borderId="0" xfId="0" applyNumberFormat="1" applyFont="1" applyAlignment="1">
      <alignment horizontal="right"/>
    </xf>
    <xf numFmtId="166" fontId="5" fillId="0" borderId="0" xfId="0" applyNumberFormat="1" applyFont="1"/>
    <xf numFmtId="0" fontId="3" fillId="0" borderId="0" xfId="0" applyFont="1" applyAlignment="1">
      <alignment horizontal="left" vertical="center" wrapText="1" indent="2"/>
    </xf>
    <xf numFmtId="9" fontId="9" fillId="0" borderId="0" xfId="0" applyNumberFormat="1" applyFont="1" applyAlignment="1">
      <alignment horizontal="right"/>
    </xf>
    <xf numFmtId="166" fontId="9" fillId="0" borderId="0" xfId="0" applyNumberFormat="1" applyFont="1"/>
    <xf numFmtId="0" fontId="21" fillId="0" borderId="0" xfId="0" applyFont="1" applyAlignment="1">
      <alignment horizontal="left" vertical="center" wrapText="1" indent="2"/>
    </xf>
    <xf numFmtId="0" fontId="22" fillId="0" borderId="0" xfId="0" applyFont="1" applyAlignment="1">
      <alignment horizontal="left" vertical="center" wrapText="1" indent="2"/>
    </xf>
    <xf numFmtId="0" fontId="43" fillId="0" borderId="0" xfId="0" applyFont="1" applyAlignment="1">
      <alignment horizontal="left" vertical="center" wrapText="1" indent="2"/>
    </xf>
    <xf numFmtId="166" fontId="40" fillId="0" borderId="0" xfId="1" applyNumberFormat="1" applyFont="1" applyFill="1" applyAlignment="1">
      <alignment horizontal="right" vertical="center" wrapText="1"/>
    </xf>
    <xf numFmtId="9" fontId="41" fillId="0" borderId="0" xfId="0" applyNumberFormat="1" applyFont="1" applyAlignment="1">
      <alignment horizontal="right" vertical="center"/>
    </xf>
    <xf numFmtId="166" fontId="4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166" fontId="42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0" fontId="43" fillId="2" borderId="0" xfId="0" applyFont="1" applyFill="1" applyAlignment="1">
      <alignment horizontal="left" vertical="center" wrapText="1" indent="1"/>
    </xf>
    <xf numFmtId="0" fontId="43" fillId="2" borderId="0" xfId="0" applyFont="1" applyFill="1" applyAlignment="1">
      <alignment horizontal="left" vertical="center" wrapText="1"/>
    </xf>
    <xf numFmtId="166" fontId="40" fillId="2" borderId="0" xfId="1" applyNumberFormat="1" applyFont="1" applyFill="1" applyAlignment="1">
      <alignment horizontal="right" vertical="center" wrapText="1"/>
    </xf>
    <xf numFmtId="9" fontId="41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/>
    </xf>
    <xf numFmtId="0" fontId="44" fillId="3" borderId="0" xfId="0" applyFont="1" applyFill="1" applyAlignment="1">
      <alignment horizontal="left" vertical="center" wrapText="1"/>
    </xf>
    <xf numFmtId="3" fontId="32" fillId="3" borderId="0" xfId="1" applyNumberFormat="1" applyFont="1" applyFill="1" applyAlignment="1">
      <alignment horizontal="center" vertical="center" wrapText="1"/>
    </xf>
    <xf numFmtId="9" fontId="44" fillId="3" borderId="0" xfId="0" applyNumberFormat="1" applyFont="1" applyFill="1" applyAlignment="1">
      <alignment horizontal="center" vertical="center" wrapText="1"/>
    </xf>
    <xf numFmtId="0" fontId="31" fillId="0" borderId="0" xfId="0" applyFont="1" applyAlignment="1">
      <alignment horizontal="left" vertical="center" wrapText="1" indent="1"/>
    </xf>
    <xf numFmtId="167" fontId="32" fillId="0" borderId="0" xfId="1" applyNumberFormat="1" applyFont="1" applyFill="1" applyAlignment="1">
      <alignment horizontal="right" vertical="center" wrapText="1"/>
    </xf>
    <xf numFmtId="164" fontId="32" fillId="0" borderId="0" xfId="0" applyNumberFormat="1" applyFont="1" applyAlignment="1">
      <alignment horizontal="right" vertical="center" wrapText="1"/>
    </xf>
    <xf numFmtId="0" fontId="45" fillId="0" borderId="0" xfId="0" applyFont="1" applyAlignment="1">
      <alignment horizontal="right" vertical="center"/>
    </xf>
    <xf numFmtId="0" fontId="46" fillId="0" borderId="0" xfId="0" applyFont="1" applyAlignment="1">
      <alignment horizontal="left" vertical="center" wrapText="1" indent="1"/>
    </xf>
    <xf numFmtId="164" fontId="47" fillId="0" borderId="0" xfId="1" applyNumberFormat="1" applyFont="1" applyFill="1" applyAlignment="1">
      <alignment horizontal="right" vertical="center" wrapText="1"/>
    </xf>
    <xf numFmtId="164" fontId="48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right"/>
    </xf>
    <xf numFmtId="3" fontId="32" fillId="3" borderId="0" xfId="1" applyNumberFormat="1" applyFont="1" applyFill="1" applyAlignment="1">
      <alignment horizontal="right" vertical="center" wrapText="1"/>
    </xf>
    <xf numFmtId="9" fontId="44" fillId="3" borderId="0" xfId="0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left" vertical="center" wrapText="1" indent="1"/>
    </xf>
    <xf numFmtId="168" fontId="32" fillId="0" borderId="0" xfId="1" applyNumberFormat="1" applyFont="1" applyFill="1" applyAlignment="1">
      <alignment horizontal="right" vertical="center" wrapText="1"/>
    </xf>
    <xf numFmtId="167" fontId="32" fillId="6" borderId="0" xfId="1" applyNumberFormat="1" applyFont="1" applyFill="1" applyAlignment="1">
      <alignment horizontal="right" vertical="center" wrapText="1"/>
    </xf>
    <xf numFmtId="9" fontId="32" fillId="0" borderId="0" xfId="1" applyNumberFormat="1" applyFont="1" applyFill="1" applyAlignment="1">
      <alignment horizontal="right" vertical="center" wrapText="1"/>
    </xf>
    <xf numFmtId="169" fontId="48" fillId="0" borderId="0" xfId="0" applyNumberFormat="1" applyFont="1" applyAlignment="1">
      <alignment horizontal="right" vertical="center"/>
    </xf>
    <xf numFmtId="0" fontId="32" fillId="0" borderId="3" xfId="0" applyFont="1" applyBorder="1" applyAlignment="1">
      <alignment horizontal="left" vertical="center" wrapText="1" indent="1"/>
    </xf>
    <xf numFmtId="166" fontId="32" fillId="0" borderId="3" xfId="1" applyNumberFormat="1" applyFont="1" applyFill="1" applyBorder="1" applyAlignment="1">
      <alignment horizontal="right" vertical="center" wrapText="1"/>
    </xf>
    <xf numFmtId="164" fontId="32" fillId="0" borderId="3" xfId="0" applyNumberFormat="1" applyFont="1" applyBorder="1" applyAlignment="1">
      <alignment horizontal="right" vertical="center" wrapText="1"/>
    </xf>
    <xf numFmtId="169" fontId="48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29" fillId="4" borderId="0" xfId="0" applyFont="1" applyFill="1"/>
    <xf numFmtId="164" fontId="2" fillId="0" borderId="0" xfId="1" applyNumberFormat="1" applyFont="1" applyFill="1" applyAlignment="1">
      <alignment horizontal="right" vertical="center" wrapText="1"/>
    </xf>
    <xf numFmtId="0" fontId="35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>
      <alignment horizontal="right" vertical="center" wrapText="1"/>
    </xf>
    <xf numFmtId="0" fontId="10" fillId="0" borderId="0" xfId="0" applyFont="1"/>
    <xf numFmtId="167" fontId="3" fillId="0" borderId="0" xfId="1" applyNumberFormat="1" applyFont="1" applyFill="1" applyAlignment="1">
      <alignment horizontal="right" vertical="center" wrapText="1"/>
    </xf>
    <xf numFmtId="167" fontId="9" fillId="2" borderId="0" xfId="0" applyNumberFormat="1" applyFont="1" applyFill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left" vertical="center" wrapText="1"/>
    </xf>
    <xf numFmtId="169" fontId="13" fillId="0" borderId="0" xfId="0" applyNumberFormat="1" applyFont="1" applyAlignment="1">
      <alignment horizontal="right" vertical="center"/>
    </xf>
    <xf numFmtId="164" fontId="10" fillId="0" borderId="0" xfId="0" applyNumberFormat="1" applyFont="1"/>
    <xf numFmtId="166" fontId="5" fillId="0" borderId="0" xfId="0" applyNumberFormat="1" applyFont="1" applyAlignment="1">
      <alignment horizontal="right" vertical="center"/>
    </xf>
    <xf numFmtId="0" fontId="30" fillId="4" borderId="1" xfId="0" applyFont="1" applyFill="1" applyBorder="1" applyAlignment="1">
      <alignment horizontal="right" vertical="center" wrapText="1"/>
    </xf>
    <xf numFmtId="0" fontId="30" fillId="5" borderId="2" xfId="0" applyFont="1" applyFill="1" applyBorder="1" applyAlignment="1">
      <alignment horizontal="right" vertical="center" wrapText="1"/>
    </xf>
    <xf numFmtId="168" fontId="9" fillId="0" borderId="0" xfId="0" applyNumberFormat="1" applyFont="1" applyAlignment="1">
      <alignment horizontal="right" vertical="center"/>
    </xf>
    <xf numFmtId="0" fontId="2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right" vertical="center"/>
    </xf>
    <xf numFmtId="0" fontId="35" fillId="0" borderId="0" xfId="0" applyFont="1" applyFill="1" applyAlignment="1">
      <alignment horizontal="right" vertical="center"/>
    </xf>
    <xf numFmtId="0" fontId="38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</cellXfs>
  <cellStyles count="27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2" xfId="26" xr:uid="{71AF0E61-B017-489C-84EE-A210704FF144}"/>
    <cellStyle name="Vírgula 2" xfId="2" xr:uid="{B5FB1E84-2AD0-4EC3-A9C7-347035A6F8D2}"/>
    <cellStyle name="Vírgula 2 10" xfId="19" xr:uid="{868ACD20-058C-4C69-89B3-1A046A7114C7}"/>
    <cellStyle name="Vírgula 2 12" xfId="12" xr:uid="{063FA39A-0454-404E-B1A4-09A2D4E7AB09}"/>
    <cellStyle name="Vírgula 2 2" xfId="9" xr:uid="{3305C4B6-4BCF-4456-A210-149E335A4DC0}"/>
    <cellStyle name="Vírgula 2 2 10" xfId="5" xr:uid="{EFA82984-5BB6-4EAD-BAF7-B2BE6121AFF0}"/>
    <cellStyle name="Vírgula 2 2 9 2" xfId="14" xr:uid="{35BCBAB3-9D4C-46BE-B2AA-C942DD32FDBB}"/>
    <cellStyle name="Vírgula 20" xfId="15" xr:uid="{B05F7847-36C5-48B5-9012-04566F8CFA9A}"/>
    <cellStyle name="Vírgula 29" xfId="7" xr:uid="{2774E7F6-F0E6-45B4-BBDC-FDA6102F3B11}"/>
    <cellStyle name="Vírgula 29 2" xfId="24" xr:uid="{44B9FFCE-6D22-4D1B-BE08-736193F75B89}"/>
    <cellStyle name="Vírgula 3" xfId="10" xr:uid="{9438ADCC-1D86-4835-A305-D4506772F1CA}"/>
    <cellStyle name="Vírgula 3 10" xfId="17" xr:uid="{DBE2C7F8-60B0-4407-817F-95C68A7B4D33}"/>
    <cellStyle name="Vírgula 4 10" xfId="6" xr:uid="{62902F86-5A9F-4C96-B9D8-1BF2BA229615}"/>
    <cellStyle name="Vírgula 7 9" xfId="16" xr:uid="{ADAC4347-C875-4C11-B110-F96E45B39E90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63" Type="http://schemas.openxmlformats.org/officeDocument/2006/relationships/externalLink" Target="externalLinks/externalLink51.xml"/><Relationship Id="rId68" Type="http://schemas.openxmlformats.org/officeDocument/2006/relationships/externalLink" Target="externalLinks/externalLink5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7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66" Type="http://schemas.openxmlformats.org/officeDocument/2006/relationships/externalLink" Target="externalLinks/externalLink54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9.xml"/><Relationship Id="rId1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56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47.xml"/><Relationship Id="rId67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62" Type="http://schemas.openxmlformats.org/officeDocument/2006/relationships/externalLink" Target="externalLinks/externalLink50.xml"/><Relationship Id="rId70" Type="http://schemas.openxmlformats.org/officeDocument/2006/relationships/externalLink" Target="externalLinks/externalLink58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8879</xdr:colOff>
      <xdr:row>0</xdr:row>
      <xdr:rowOff>1165</xdr:rowOff>
    </xdr:from>
    <xdr:to>
      <xdr:col>17</xdr:col>
      <xdr:colOff>542279</xdr:colOff>
      <xdr:row>37</xdr:row>
      <xdr:rowOff>163090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" y="1165"/>
          <a:ext cx="12192000" cy="685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542279</xdr:colOff>
      <xdr:row>37</xdr:row>
      <xdr:rowOff>163090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2200879" cy="6859165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10</xdr:col>
      <xdr:colOff>333375</xdr:colOff>
      <xdr:row>14</xdr:row>
      <xdr:rowOff>142875</xdr:rowOff>
    </xdr:from>
    <xdr:to>
      <xdr:col>16</xdr:col>
      <xdr:colOff>628650</xdr:colOff>
      <xdr:row>23</xdr:row>
      <xdr:rowOff>152400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7191375" y="2676525"/>
          <a:ext cx="4410075" cy="16383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RESULTATOS 2T21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</sheetNames>
    <sheetDataSet>
      <sheetData sheetId="0"/>
      <sheetData sheetId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workbookViewId="0"/>
  </sheetViews>
  <sheetFormatPr defaultRowHeight="14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W91"/>
  <sheetViews>
    <sheetView showGridLines="0"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9" outlineLevelRow="2"/>
  <cols>
    <col min="1" max="1" width="41.375" style="70" customWidth="1"/>
    <col min="2" max="6" width="8.125" style="70" customWidth="1"/>
    <col min="7" max="7" width="1" style="70" customWidth="1"/>
    <col min="8" max="9" width="8.125" style="70" customWidth="1"/>
    <col min="10" max="10" width="8.125" style="71" customWidth="1"/>
    <col min="11" max="11" width="1" style="70" customWidth="1"/>
    <col min="12" max="19" width="8.125" style="70" customWidth="1"/>
    <col min="20" max="20" width="1" style="70" customWidth="1"/>
    <col min="21" max="23" width="8.125" style="70" customWidth="1"/>
    <col min="24" max="24" width="6.875" style="70" customWidth="1"/>
    <col min="25" max="16384" width="9" style="70"/>
  </cols>
  <sheetData>
    <row r="1" spans="1:23" s="38" customFormat="1">
      <c r="B1" s="39"/>
      <c r="J1" s="40"/>
      <c r="L1" s="39"/>
    </row>
    <row r="2" spans="1:23" s="34" customFormat="1" ht="33" customHeight="1">
      <c r="A2" s="41" t="s">
        <v>173</v>
      </c>
      <c r="B2" s="42" t="s">
        <v>174</v>
      </c>
      <c r="C2" s="42" t="s">
        <v>175</v>
      </c>
      <c r="D2" s="42" t="str">
        <f>"∆ % "</f>
        <v xml:space="preserve">∆ % </v>
      </c>
      <c r="E2" s="42" t="s">
        <v>1</v>
      </c>
      <c r="F2" s="42" t="str">
        <f>"∆ % "</f>
        <v xml:space="preserve">∆ % </v>
      </c>
      <c r="G2" s="43"/>
      <c r="H2" s="44" t="s">
        <v>176</v>
      </c>
      <c r="I2" s="44" t="s">
        <v>177</v>
      </c>
      <c r="J2" s="44" t="str">
        <f>"∆ % "</f>
        <v xml:space="preserve">∆ % </v>
      </c>
      <c r="K2" s="43"/>
      <c r="L2" s="42" t="s">
        <v>2</v>
      </c>
      <c r="M2" s="42" t="s">
        <v>175</v>
      </c>
      <c r="N2" s="42" t="s">
        <v>178</v>
      </c>
      <c r="O2" s="42" t="s">
        <v>0</v>
      </c>
      <c r="P2" s="42" t="s">
        <v>1</v>
      </c>
      <c r="Q2" s="42" t="s">
        <v>174</v>
      </c>
      <c r="R2" s="42" t="s">
        <v>179</v>
      </c>
      <c r="S2" s="42" t="s">
        <v>180</v>
      </c>
      <c r="T2" s="43"/>
      <c r="U2" s="44">
        <v>2018</v>
      </c>
      <c r="V2" s="44">
        <v>2019</v>
      </c>
      <c r="W2" s="44">
        <v>2020</v>
      </c>
    </row>
    <row r="3" spans="1:23" s="38" customFormat="1" ht="3.75" customHeight="1">
      <c r="A3" s="45"/>
      <c r="B3" s="46"/>
      <c r="C3" s="46"/>
      <c r="D3" s="47" t="str">
        <f t="shared" ref="D3:F22" si="0">IFERROR($B3/C3-1,"")</f>
        <v/>
      </c>
      <c r="E3" s="46"/>
      <c r="F3" s="47" t="str">
        <f t="shared" si="0"/>
        <v/>
      </c>
      <c r="G3" s="47"/>
      <c r="H3" s="46"/>
      <c r="I3" s="46"/>
      <c r="J3" s="47" t="str">
        <f t="shared" ref="J3:J15" si="1">IFERROR($B3/I3-1,"")</f>
        <v/>
      </c>
      <c r="K3" s="47"/>
      <c r="L3" s="46"/>
      <c r="M3" s="46"/>
      <c r="N3" s="46"/>
      <c r="O3" s="46"/>
      <c r="P3" s="46"/>
      <c r="Q3" s="46"/>
      <c r="R3" s="46"/>
      <c r="S3" s="46"/>
      <c r="T3" s="47"/>
      <c r="U3" s="46"/>
      <c r="V3" s="46"/>
      <c r="W3" s="46"/>
    </row>
    <row r="4" spans="1:23" s="52" customFormat="1" ht="9.75">
      <c r="A4" s="48" t="s">
        <v>3</v>
      </c>
      <c r="B4" s="49">
        <v>258520.73217415935</v>
      </c>
      <c r="C4" s="49">
        <v>130726.12396655758</v>
      </c>
      <c r="D4" s="50">
        <f t="shared" ref="D4:F6" si="2">IFERROR($B4/C4-1,"n.a.")</f>
        <v>0.97757513441073374</v>
      </c>
      <c r="E4" s="49">
        <v>198340.75613066793</v>
      </c>
      <c r="F4" s="50">
        <f t="shared" si="2"/>
        <v>0.30341709499102909</v>
      </c>
      <c r="G4" s="51"/>
      <c r="H4" s="49">
        <v>456861.48830482725</v>
      </c>
      <c r="I4" s="49">
        <v>251550.12802191981</v>
      </c>
      <c r="J4" s="50">
        <f>IFERROR($H4/I4-1,"n.a.")</f>
        <v>0.81618467816886509</v>
      </c>
      <c r="K4" s="51"/>
      <c r="L4" s="49">
        <v>120824.00405536224</v>
      </c>
      <c r="M4" s="49">
        <v>130726.12396655758</v>
      </c>
      <c r="N4" s="49"/>
      <c r="O4" s="49"/>
      <c r="P4" s="49">
        <v>198340.75613066793</v>
      </c>
      <c r="Q4" s="49">
        <v>258520.73217415935</v>
      </c>
      <c r="R4" s="49"/>
      <c r="S4" s="49"/>
      <c r="T4" s="51"/>
      <c r="U4" s="49">
        <v>339496.00000000006</v>
      </c>
      <c r="V4" s="49">
        <v>442831</v>
      </c>
      <c r="W4" s="49">
        <v>608975.03013584181</v>
      </c>
    </row>
    <row r="5" spans="1:23" s="52" customFormat="1" ht="9.75">
      <c r="A5" s="48" t="s">
        <v>4</v>
      </c>
      <c r="B5" s="49">
        <v>132256.14584154694</v>
      </c>
      <c r="C5" s="49">
        <v>101291.00699957684</v>
      </c>
      <c r="D5" s="50">
        <f t="shared" si="2"/>
        <v>0.3057047190981077</v>
      </c>
      <c r="E5" s="49">
        <v>124049.64897568666</v>
      </c>
      <c r="F5" s="50">
        <f t="shared" si="2"/>
        <v>6.6154938233390137E-2</v>
      </c>
      <c r="G5" s="51"/>
      <c r="H5" s="49">
        <v>256305.7948172336</v>
      </c>
      <c r="I5" s="49">
        <v>165223.76108184265</v>
      </c>
      <c r="J5" s="50">
        <f t="shared" ref="J5:J6" si="3">IFERROR($H5/I5-1,"n.a.")</f>
        <v>0.55126474024685823</v>
      </c>
      <c r="K5" s="51"/>
      <c r="L5" s="49">
        <v>63932.75408226579</v>
      </c>
      <c r="M5" s="49">
        <v>101291.00699957684</v>
      </c>
      <c r="N5" s="49"/>
      <c r="O5" s="49"/>
      <c r="P5" s="49">
        <v>124049.64897568666</v>
      </c>
      <c r="Q5" s="49">
        <v>132256.14584154694</v>
      </c>
      <c r="R5" s="49"/>
      <c r="S5" s="49"/>
      <c r="T5" s="51"/>
      <c r="U5" s="49">
        <v>160014</v>
      </c>
      <c r="V5" s="49">
        <v>280011</v>
      </c>
      <c r="W5" s="49">
        <v>393507.57868529425</v>
      </c>
    </row>
    <row r="6" spans="1:23" s="57" customFormat="1" ht="9.75">
      <c r="A6" s="53" t="s">
        <v>119</v>
      </c>
      <c r="B6" s="54">
        <v>390776.87801570632</v>
      </c>
      <c r="C6" s="54">
        <v>232017.13096613443</v>
      </c>
      <c r="D6" s="55">
        <f t="shared" si="2"/>
        <v>0.68425872860545245</v>
      </c>
      <c r="E6" s="54">
        <v>322390.40510635462</v>
      </c>
      <c r="F6" s="55">
        <f t="shared" si="2"/>
        <v>0.21212316441859191</v>
      </c>
      <c r="G6" s="56"/>
      <c r="H6" s="54">
        <v>713167.28312206082</v>
      </c>
      <c r="I6" s="54">
        <v>416773.88910376246</v>
      </c>
      <c r="J6" s="55">
        <f t="shared" si="3"/>
        <v>0.7111611398105282</v>
      </c>
      <c r="K6" s="56"/>
      <c r="L6" s="54">
        <v>184756.75813762803</v>
      </c>
      <c r="M6" s="54">
        <v>232017.13096613443</v>
      </c>
      <c r="N6" s="54"/>
      <c r="O6" s="54"/>
      <c r="P6" s="54">
        <v>322390.40510635462</v>
      </c>
      <c r="Q6" s="54">
        <v>390776.87801570632</v>
      </c>
      <c r="R6" s="54"/>
      <c r="S6" s="54"/>
      <c r="T6" s="56"/>
      <c r="U6" s="54">
        <v>499510.00000000006</v>
      </c>
      <c r="V6" s="54">
        <v>722842.00000000012</v>
      </c>
      <c r="W6" s="54">
        <v>1002482.6088211361</v>
      </c>
    </row>
    <row r="7" spans="1:23" s="52" customFormat="1" ht="3.75" customHeight="1">
      <c r="A7" s="58"/>
      <c r="B7" s="49"/>
      <c r="C7" s="49"/>
      <c r="D7" s="51" t="str">
        <f t="shared" si="0"/>
        <v/>
      </c>
      <c r="E7" s="49"/>
      <c r="F7" s="51" t="str">
        <f t="shared" si="0"/>
        <v/>
      </c>
      <c r="G7" s="51"/>
      <c r="H7" s="49"/>
      <c r="I7" s="49"/>
      <c r="J7" s="51" t="str">
        <f t="shared" si="1"/>
        <v/>
      </c>
      <c r="K7" s="51"/>
      <c r="L7" s="54"/>
      <c r="M7" s="54"/>
      <c r="N7" s="54"/>
      <c r="O7" s="54"/>
      <c r="P7" s="54"/>
      <c r="Q7" s="54"/>
      <c r="R7" s="54"/>
      <c r="S7" s="54"/>
      <c r="T7" s="51"/>
      <c r="U7" s="49"/>
      <c r="V7" s="49"/>
      <c r="W7" s="54"/>
    </row>
    <row r="8" spans="1:23" s="52" customFormat="1" ht="9.75">
      <c r="A8" s="48" t="s">
        <v>3</v>
      </c>
      <c r="B8" s="49">
        <v>258520.73217415935</v>
      </c>
      <c r="C8" s="49">
        <v>130726.12396655758</v>
      </c>
      <c r="D8" s="50">
        <f t="shared" ref="D8:F10" si="4">IFERROR($B8/C8-1,"n.a.")</f>
        <v>0.97757513441073374</v>
      </c>
      <c r="E8" s="49">
        <v>198340.75613066793</v>
      </c>
      <c r="F8" s="50">
        <f t="shared" si="4"/>
        <v>0.30341709499102909</v>
      </c>
      <c r="G8" s="51"/>
      <c r="H8" s="49">
        <v>456861.48830482725</v>
      </c>
      <c r="I8" s="49">
        <v>251550.12802191981</v>
      </c>
      <c r="J8" s="50">
        <f t="shared" ref="J8:J10" si="5">IFERROR($H8/I8-1,"n.a.")</f>
        <v>0.81618467816886509</v>
      </c>
      <c r="K8" s="51"/>
      <c r="L8" s="49">
        <v>120824.00405536224</v>
      </c>
      <c r="M8" s="49">
        <v>130726.12396655758</v>
      </c>
      <c r="N8" s="49"/>
      <c r="O8" s="49"/>
      <c r="P8" s="49">
        <v>198340.75613066793</v>
      </c>
      <c r="Q8" s="49">
        <v>258520.73217415935</v>
      </c>
      <c r="R8" s="49"/>
      <c r="S8" s="49"/>
      <c r="T8" s="51"/>
      <c r="U8" s="49">
        <v>339496.00000000006</v>
      </c>
      <c r="V8" s="49">
        <v>442831</v>
      </c>
      <c r="W8" s="49">
        <v>608975.03013584181</v>
      </c>
    </row>
    <row r="9" spans="1:23" s="52" customFormat="1" ht="9.75">
      <c r="A9" s="48" t="s">
        <v>105</v>
      </c>
      <c r="B9" s="49">
        <v>72100.77990259834</v>
      </c>
      <c r="C9" s="49">
        <v>62832.603936669264</v>
      </c>
      <c r="D9" s="50">
        <f t="shared" si="4"/>
        <v>0.14750583909065318</v>
      </c>
      <c r="E9" s="49">
        <v>71077.382803383487</v>
      </c>
      <c r="F9" s="50">
        <f t="shared" si="4"/>
        <v>1.4398350907852242E-2</v>
      </c>
      <c r="G9" s="51"/>
      <c r="H9" s="49">
        <v>143178.16270598181</v>
      </c>
      <c r="I9" s="49">
        <v>120480.60263958466</v>
      </c>
      <c r="J9" s="50">
        <f t="shared" si="5"/>
        <v>0.18839182050156622</v>
      </c>
      <c r="K9" s="51"/>
      <c r="L9" s="49">
        <v>57647.998702915393</v>
      </c>
      <c r="M9" s="49">
        <v>62832.603936669264</v>
      </c>
      <c r="N9" s="49"/>
      <c r="O9" s="49"/>
      <c r="P9" s="49">
        <v>71077.382803383487</v>
      </c>
      <c r="Q9" s="49">
        <v>72100.77990259834</v>
      </c>
      <c r="R9" s="49"/>
      <c r="S9" s="49"/>
      <c r="T9" s="51"/>
      <c r="U9" s="49">
        <v>102997</v>
      </c>
      <c r="V9" s="49">
        <v>185165</v>
      </c>
      <c r="W9" s="49">
        <v>255427.08450245252</v>
      </c>
    </row>
    <row r="10" spans="1:23" s="57" customFormat="1" ht="9.75">
      <c r="A10" s="53" t="s">
        <v>120</v>
      </c>
      <c r="B10" s="54">
        <v>330621.51207675767</v>
      </c>
      <c r="C10" s="54">
        <v>193558.72790322686</v>
      </c>
      <c r="D10" s="55">
        <f t="shared" si="4"/>
        <v>0.70811988515474122</v>
      </c>
      <c r="E10" s="54">
        <v>269418.13893405139</v>
      </c>
      <c r="F10" s="55">
        <f t="shared" si="4"/>
        <v>0.22716871768492086</v>
      </c>
      <c r="G10" s="56"/>
      <c r="H10" s="54">
        <v>600039.651010809</v>
      </c>
      <c r="I10" s="54">
        <v>372030.73066150449</v>
      </c>
      <c r="J10" s="55">
        <f t="shared" si="5"/>
        <v>0.61287657593200406</v>
      </c>
      <c r="K10" s="56"/>
      <c r="L10" s="54">
        <v>178472.00275827764</v>
      </c>
      <c r="M10" s="54">
        <v>193558.72790322686</v>
      </c>
      <c r="N10" s="54"/>
      <c r="O10" s="54"/>
      <c r="P10" s="54">
        <v>269418.13893405139</v>
      </c>
      <c r="Q10" s="54">
        <v>330621.51207675767</v>
      </c>
      <c r="R10" s="54"/>
      <c r="S10" s="54"/>
      <c r="T10" s="56"/>
      <c r="U10" s="54">
        <v>442493.00000000006</v>
      </c>
      <c r="V10" s="54">
        <v>627995.34662702121</v>
      </c>
      <c r="W10" s="54">
        <v>864402.11463829433</v>
      </c>
    </row>
    <row r="11" spans="1:23" s="52" customFormat="1" ht="3.75" customHeight="1">
      <c r="A11" s="58"/>
      <c r="B11" s="49"/>
      <c r="C11" s="49"/>
      <c r="D11" s="51" t="str">
        <f t="shared" si="0"/>
        <v/>
      </c>
      <c r="E11" s="49"/>
      <c r="F11" s="51" t="str">
        <f t="shared" si="0"/>
        <v/>
      </c>
      <c r="G11" s="51"/>
      <c r="H11" s="49"/>
      <c r="I11" s="49"/>
      <c r="J11" s="51" t="str">
        <f t="shared" si="1"/>
        <v/>
      </c>
      <c r="K11" s="51"/>
      <c r="L11" s="49"/>
      <c r="M11" s="49"/>
      <c r="N11" s="49"/>
      <c r="O11" s="49"/>
      <c r="P11" s="49"/>
      <c r="Q11" s="49"/>
      <c r="R11" s="49"/>
      <c r="S11" s="49"/>
      <c r="T11" s="51"/>
      <c r="U11" s="49"/>
      <c r="V11" s="49"/>
      <c r="W11" s="49"/>
    </row>
    <row r="12" spans="1:23" s="52" customFormat="1" ht="9.75">
      <c r="A12" s="48" t="s">
        <v>96</v>
      </c>
      <c r="B12" s="49">
        <v>-46213.079910867207</v>
      </c>
      <c r="C12" s="49">
        <v>-30635.704860000005</v>
      </c>
      <c r="D12" s="50">
        <f t="shared" ref="D12:F14" si="6">IFERROR($B12/C12-1,"n.a.")</f>
        <v>0.50847124693403245</v>
      </c>
      <c r="E12" s="49">
        <v>-38499.532408239887</v>
      </c>
      <c r="F12" s="50">
        <f t="shared" si="6"/>
        <v>0.20035431653648916</v>
      </c>
      <c r="G12" s="51"/>
      <c r="H12" s="49">
        <v>-84712.612319107095</v>
      </c>
      <c r="I12" s="49">
        <v>-58847.669240000017</v>
      </c>
      <c r="J12" s="50">
        <f t="shared" ref="J12:J14" si="7">IFERROR($H12/I12-1,"n.a.")</f>
        <v>0.43952366190785552</v>
      </c>
      <c r="K12" s="51"/>
      <c r="L12" s="49">
        <v>-28211.964380000016</v>
      </c>
      <c r="M12" s="49">
        <v>-30635.704860000005</v>
      </c>
      <c r="N12" s="49"/>
      <c r="O12" s="49"/>
      <c r="P12" s="49">
        <v>-38499.532408239887</v>
      </c>
      <c r="Q12" s="49">
        <v>-46213.079910867207</v>
      </c>
      <c r="R12" s="49"/>
      <c r="S12" s="49"/>
      <c r="T12" s="51"/>
      <c r="U12" s="49">
        <v>-62348</v>
      </c>
      <c r="V12" s="49">
        <v>-107846.4423975</v>
      </c>
      <c r="W12" s="49">
        <v>-133794.22212300007</v>
      </c>
    </row>
    <row r="13" spans="1:23" s="52" customFormat="1" ht="9.75">
      <c r="A13" s="48" t="s">
        <v>52</v>
      </c>
      <c r="B13" s="49">
        <v>-7730.9160999999976</v>
      </c>
      <c r="C13" s="49">
        <v>-2738.3901551867507</v>
      </c>
      <c r="D13" s="50">
        <f t="shared" si="6"/>
        <v>1.823160931015241</v>
      </c>
      <c r="E13" s="49">
        <v>-5327.8873000000003</v>
      </c>
      <c r="F13" s="50">
        <f t="shared" si="6"/>
        <v>0.4510284592543834</v>
      </c>
      <c r="G13" s="51"/>
      <c r="H13" s="49">
        <v>-13058.803399999997</v>
      </c>
      <c r="I13" s="49">
        <v>-4776.9725455325515</v>
      </c>
      <c r="J13" s="50">
        <f t="shared" si="7"/>
        <v>1.7336986502492366</v>
      </c>
      <c r="K13" s="51"/>
      <c r="L13" s="49">
        <v>-2038.5823903458006</v>
      </c>
      <c r="M13" s="49">
        <v>-2738.3901551867507</v>
      </c>
      <c r="N13" s="49"/>
      <c r="O13" s="49"/>
      <c r="P13" s="49">
        <v>-5327.8873000000003</v>
      </c>
      <c r="Q13" s="49">
        <v>-7730.9160999999976</v>
      </c>
      <c r="R13" s="49"/>
      <c r="S13" s="49"/>
      <c r="T13" s="51"/>
      <c r="U13" s="49">
        <v>-8609</v>
      </c>
      <c r="V13" s="49">
        <v>-13573.86794</v>
      </c>
      <c r="W13" s="49">
        <v>-12562.789615532551</v>
      </c>
    </row>
    <row r="14" spans="1:23" s="57" customFormat="1" ht="9.75">
      <c r="A14" s="59" t="s">
        <v>5</v>
      </c>
      <c r="B14" s="60">
        <v>276677.51606589049</v>
      </c>
      <c r="C14" s="60">
        <v>160184.6328880401</v>
      </c>
      <c r="D14" s="61">
        <f t="shared" si="6"/>
        <v>0.72724131570893102</v>
      </c>
      <c r="E14" s="60">
        <v>225590.71922581148</v>
      </c>
      <c r="F14" s="61">
        <f t="shared" si="6"/>
        <v>0.22645788361950392</v>
      </c>
      <c r="G14" s="56"/>
      <c r="H14" s="60">
        <v>502268.23529170192</v>
      </c>
      <c r="I14" s="60">
        <v>308406.08887597191</v>
      </c>
      <c r="J14" s="61">
        <f t="shared" si="7"/>
        <v>0.62859377103184655</v>
      </c>
      <c r="K14" s="56"/>
      <c r="L14" s="60">
        <v>148221.45598793181</v>
      </c>
      <c r="M14" s="60">
        <v>160184.6328880401</v>
      </c>
      <c r="N14" s="60"/>
      <c r="O14" s="60"/>
      <c r="P14" s="60">
        <v>225590.71922581148</v>
      </c>
      <c r="Q14" s="60">
        <v>276677.51606589049</v>
      </c>
      <c r="R14" s="60"/>
      <c r="S14" s="60"/>
      <c r="T14" s="56"/>
      <c r="U14" s="60">
        <v>371536.00000000006</v>
      </c>
      <c r="V14" s="60">
        <v>506575.0362895212</v>
      </c>
      <c r="W14" s="60">
        <v>718045.10289976175</v>
      </c>
    </row>
    <row r="15" spans="1:23" s="52" customFormat="1" ht="3.75" customHeight="1">
      <c r="A15" s="58"/>
      <c r="B15" s="49"/>
      <c r="C15" s="49"/>
      <c r="D15" s="51" t="str">
        <f t="shared" si="0"/>
        <v/>
      </c>
      <c r="E15" s="49"/>
      <c r="F15" s="51" t="str">
        <f t="shared" si="0"/>
        <v/>
      </c>
      <c r="G15" s="51"/>
      <c r="H15" s="49"/>
      <c r="I15" s="49"/>
      <c r="J15" s="51" t="str">
        <f t="shared" si="1"/>
        <v/>
      </c>
      <c r="K15" s="51"/>
      <c r="L15" s="49"/>
      <c r="M15" s="49"/>
      <c r="N15" s="49"/>
      <c r="O15" s="49"/>
      <c r="P15" s="49"/>
      <c r="Q15" s="49"/>
      <c r="R15" s="49"/>
      <c r="S15" s="49"/>
      <c r="T15" s="51"/>
      <c r="U15" s="49"/>
      <c r="V15" s="49"/>
      <c r="W15" s="49"/>
    </row>
    <row r="16" spans="1:23" s="52" customFormat="1" ht="11.25" customHeight="1" outlineLevel="1">
      <c r="A16" s="48" t="s">
        <v>53</v>
      </c>
      <c r="B16" s="49">
        <v>-164280.27211701922</v>
      </c>
      <c r="C16" s="49">
        <v>-85497.299463835632</v>
      </c>
      <c r="D16" s="50">
        <f t="shared" si="0"/>
        <v>0.92146738139381679</v>
      </c>
      <c r="E16" s="49">
        <v>-123999.06961275572</v>
      </c>
      <c r="F16" s="50">
        <f t="shared" si="0"/>
        <v>0.32485084468827186</v>
      </c>
      <c r="G16" s="51"/>
      <c r="H16" s="49">
        <v>-288279.34172977495</v>
      </c>
      <c r="I16" s="49">
        <v>-156633.76044806227</v>
      </c>
      <c r="J16" s="50">
        <f t="shared" ref="J16:J24" si="8">IFERROR($H16/I16-1,"n.a.")</f>
        <v>0.84046747588215287</v>
      </c>
      <c r="K16" s="51"/>
      <c r="L16" s="49">
        <v>-71136.460984226622</v>
      </c>
      <c r="M16" s="49">
        <v>-85497.299463835632</v>
      </c>
      <c r="N16" s="49"/>
      <c r="O16" s="49"/>
      <c r="P16" s="49">
        <v>-123999.06961275572</v>
      </c>
      <c r="Q16" s="49">
        <v>-164280.27211701922</v>
      </c>
      <c r="R16" s="49"/>
      <c r="S16" s="49"/>
      <c r="T16" s="51"/>
      <c r="U16" s="49">
        <v>-214726</v>
      </c>
      <c r="V16" s="49">
        <v>-287383</v>
      </c>
      <c r="W16" s="49">
        <v>-371681.13455467531</v>
      </c>
    </row>
    <row r="17" spans="1:23" s="52" customFormat="1" ht="11.25" customHeight="1" outlineLevel="1">
      <c r="A17" s="48" t="s">
        <v>54</v>
      </c>
      <c r="B17" s="49">
        <v>-30925.138669999993</v>
      </c>
      <c r="C17" s="49">
        <v>-20301.294810000003</v>
      </c>
      <c r="D17" s="50">
        <f t="shared" si="0"/>
        <v>0.52330868348194715</v>
      </c>
      <c r="E17" s="49">
        <v>-28125.401310000001</v>
      </c>
      <c r="F17" s="50">
        <f t="shared" si="0"/>
        <v>9.9544796859646789E-2</v>
      </c>
      <c r="G17" s="51"/>
      <c r="H17" s="49">
        <v>-59050.539979999994</v>
      </c>
      <c r="I17" s="49">
        <v>-38424.332640000001</v>
      </c>
      <c r="J17" s="50">
        <f t="shared" si="8"/>
        <v>0.53680066569400786</v>
      </c>
      <c r="K17" s="51"/>
      <c r="L17" s="49">
        <v>-18123.037829999997</v>
      </c>
      <c r="M17" s="49">
        <v>-20301.294810000003</v>
      </c>
      <c r="N17" s="49"/>
      <c r="O17" s="49"/>
      <c r="P17" s="49">
        <v>-28125.401310000001</v>
      </c>
      <c r="Q17" s="49">
        <v>-30925.138669999993</v>
      </c>
      <c r="R17" s="49"/>
      <c r="S17" s="49"/>
      <c r="T17" s="51"/>
      <c r="U17" s="49">
        <v>-35088</v>
      </c>
      <c r="V17" s="49">
        <v>-57617</v>
      </c>
      <c r="W17" s="49">
        <v>-84610.882140000002</v>
      </c>
    </row>
    <row r="18" spans="1:23" s="52" customFormat="1" ht="11.25" customHeight="1" outlineLevel="1">
      <c r="A18" s="48" t="s">
        <v>55</v>
      </c>
      <c r="B18" s="49">
        <v>-6232.9877500000011</v>
      </c>
      <c r="C18" s="49">
        <v>-3735.2788999999925</v>
      </c>
      <c r="D18" s="50">
        <f t="shared" si="0"/>
        <v>0.6686806840581605</v>
      </c>
      <c r="E18" s="49">
        <v>-4879.279059999998</v>
      </c>
      <c r="F18" s="50">
        <f t="shared" si="0"/>
        <v>0.27744030897876204</v>
      </c>
      <c r="G18" s="51"/>
      <c r="H18" s="49">
        <v>-11112.266809999999</v>
      </c>
      <c r="I18" s="49">
        <v>-6202.7628399999921</v>
      </c>
      <c r="J18" s="50">
        <f t="shared" si="8"/>
        <v>0.79150277007850467</v>
      </c>
      <c r="K18" s="51"/>
      <c r="L18" s="49">
        <v>-2467.4839399999992</v>
      </c>
      <c r="M18" s="49">
        <v>-3735.2788999999925</v>
      </c>
      <c r="N18" s="49"/>
      <c r="O18" s="49"/>
      <c r="P18" s="49">
        <v>-4879.279059999998</v>
      </c>
      <c r="Q18" s="49">
        <v>-6232.9877500000011</v>
      </c>
      <c r="R18" s="49"/>
      <c r="S18" s="49"/>
      <c r="T18" s="51"/>
      <c r="U18" s="49">
        <v>-8110</v>
      </c>
      <c r="V18" s="49">
        <v>-14138</v>
      </c>
      <c r="W18" s="49">
        <v>-12958.292529999992</v>
      </c>
    </row>
    <row r="19" spans="1:23" s="52" customFormat="1" ht="11.25" customHeight="1" outlineLevel="1">
      <c r="A19" s="48" t="s">
        <v>56</v>
      </c>
      <c r="B19" s="49">
        <v>-798.46276999999998</v>
      </c>
      <c r="C19" s="49">
        <v>-795.65509999999972</v>
      </c>
      <c r="D19" s="50">
        <f t="shared" si="0"/>
        <v>3.5287525964455835E-3</v>
      </c>
      <c r="E19" s="49">
        <v>-775.02472000000012</v>
      </c>
      <c r="F19" s="50">
        <f t="shared" si="0"/>
        <v>3.0241680549234484E-2</v>
      </c>
      <c r="G19" s="51"/>
      <c r="H19" s="49">
        <v>-1573.48749</v>
      </c>
      <c r="I19" s="49">
        <v>-1712.36357</v>
      </c>
      <c r="J19" s="50">
        <f t="shared" si="8"/>
        <v>-8.1101982331941325E-2</v>
      </c>
      <c r="K19" s="51"/>
      <c r="L19" s="49">
        <v>-916.70847000000026</v>
      </c>
      <c r="M19" s="49">
        <v>-795.65509999999972</v>
      </c>
      <c r="N19" s="49"/>
      <c r="O19" s="49"/>
      <c r="P19" s="49">
        <v>-775.02472000000012</v>
      </c>
      <c r="Q19" s="49">
        <v>-798.46276999999998</v>
      </c>
      <c r="R19" s="49"/>
      <c r="S19" s="49"/>
      <c r="T19" s="51"/>
      <c r="U19" s="49">
        <v>-4197</v>
      </c>
      <c r="V19" s="49">
        <v>-6110</v>
      </c>
      <c r="W19" s="49">
        <v>-3371.1759699999993</v>
      </c>
    </row>
    <row r="20" spans="1:23" s="52" customFormat="1" ht="11.25" customHeight="1" outlineLevel="1">
      <c r="A20" s="48" t="s">
        <v>57</v>
      </c>
      <c r="B20" s="49">
        <v>-96.490143319985009</v>
      </c>
      <c r="C20" s="49">
        <v>-397.89148684000492</v>
      </c>
      <c r="D20" s="50">
        <f t="shared" si="0"/>
        <v>-0.75749633628430857</v>
      </c>
      <c r="E20" s="49">
        <v>-880.4393317600061</v>
      </c>
      <c r="F20" s="50">
        <f t="shared" si="0"/>
        <v>-0.89040682323096543</v>
      </c>
      <c r="G20" s="51"/>
      <c r="H20" s="49">
        <v>-976.92947507999111</v>
      </c>
      <c r="I20" s="49">
        <v>-2958.8563778200009</v>
      </c>
      <c r="J20" s="50">
        <f t="shared" si="8"/>
        <v>-0.66982869381454591</v>
      </c>
      <c r="K20" s="51"/>
      <c r="L20" s="49">
        <v>-2560.9648909799962</v>
      </c>
      <c r="M20" s="49">
        <v>-397.89148684000492</v>
      </c>
      <c r="N20" s="49"/>
      <c r="O20" s="49"/>
      <c r="P20" s="49">
        <v>-880.4393317600061</v>
      </c>
      <c r="Q20" s="49">
        <v>-96.490143319985009</v>
      </c>
      <c r="R20" s="49"/>
      <c r="S20" s="49"/>
      <c r="T20" s="51"/>
      <c r="U20" s="49">
        <v>-1066</v>
      </c>
      <c r="V20" s="49">
        <v>-6775</v>
      </c>
      <c r="W20" s="49">
        <v>-4093.4805316399943</v>
      </c>
    </row>
    <row r="21" spans="1:23" s="52" customFormat="1" ht="11.25" customHeight="1" outlineLevel="1">
      <c r="A21" s="48" t="s">
        <v>58</v>
      </c>
      <c r="B21" s="49">
        <v>-333.38988999999998</v>
      </c>
      <c r="C21" s="49">
        <v>-185.07500999999996</v>
      </c>
      <c r="D21" s="50">
        <f t="shared" si="0"/>
        <v>0.8013771281168649</v>
      </c>
      <c r="E21" s="49">
        <v>-615.16548999999998</v>
      </c>
      <c r="F21" s="50">
        <f t="shared" si="0"/>
        <v>-0.45804845131998551</v>
      </c>
      <c r="G21" s="51"/>
      <c r="H21" s="49">
        <v>-948.55538000000001</v>
      </c>
      <c r="I21" s="49">
        <v>-322.91213999999997</v>
      </c>
      <c r="J21" s="50">
        <f t="shared" si="8"/>
        <v>1.9375030000420552</v>
      </c>
      <c r="K21" s="51"/>
      <c r="L21" s="49">
        <v>-137.83713</v>
      </c>
      <c r="M21" s="49">
        <v>-185.07500999999996</v>
      </c>
      <c r="N21" s="49"/>
      <c r="O21" s="49"/>
      <c r="P21" s="49">
        <v>-615.16548999999998</v>
      </c>
      <c r="Q21" s="49">
        <v>-333.38988999999998</v>
      </c>
      <c r="R21" s="49"/>
      <c r="S21" s="49"/>
      <c r="T21" s="51"/>
      <c r="U21" s="49">
        <v>-207</v>
      </c>
      <c r="V21" s="49">
        <v>-521</v>
      </c>
      <c r="W21" s="49">
        <v>-995.89467999999999</v>
      </c>
    </row>
    <row r="22" spans="1:23" s="52" customFormat="1" ht="11.25" customHeight="1" outlineLevel="1">
      <c r="A22" s="48" t="s">
        <v>59</v>
      </c>
      <c r="B22" s="49">
        <v>-323.85223999999994</v>
      </c>
      <c r="C22" s="49">
        <v>-23.427965647500059</v>
      </c>
      <c r="D22" s="50">
        <f t="shared" si="0"/>
        <v>12.82331888618581</v>
      </c>
      <c r="E22" s="49">
        <v>-733.97271999999998</v>
      </c>
      <c r="F22" s="50">
        <f t="shared" si="0"/>
        <v>-0.5587680152472152</v>
      </c>
      <c r="G22" s="51"/>
      <c r="H22" s="49">
        <v>-1057.8249599999999</v>
      </c>
      <c r="I22" s="49">
        <v>-364.73616899350009</v>
      </c>
      <c r="J22" s="50">
        <f t="shared" si="8"/>
        <v>1.9002469453991861</v>
      </c>
      <c r="K22" s="51"/>
      <c r="L22" s="49">
        <v>-341.30820334600003</v>
      </c>
      <c r="M22" s="49">
        <v>-23.427965647500059</v>
      </c>
      <c r="N22" s="49"/>
      <c r="O22" s="49"/>
      <c r="P22" s="49">
        <v>-733.97271999999998</v>
      </c>
      <c r="Q22" s="49">
        <v>-323.85223999999994</v>
      </c>
      <c r="R22" s="49"/>
      <c r="S22" s="49"/>
      <c r="T22" s="51"/>
      <c r="U22" s="49">
        <v>-2111</v>
      </c>
      <c r="V22" s="49">
        <v>-383</v>
      </c>
      <c r="W22" s="49">
        <v>-1336.2201411649285</v>
      </c>
    </row>
    <row r="23" spans="1:23" s="52" customFormat="1" ht="11.25" customHeight="1">
      <c r="A23" s="48" t="s">
        <v>97</v>
      </c>
      <c r="B23" s="49">
        <v>-202990.59358033922</v>
      </c>
      <c r="C23" s="49">
        <v>-110935.92273632313</v>
      </c>
      <c r="D23" s="50">
        <f t="shared" ref="D23:F24" si="9">IFERROR($B23/C23-1,"n.a.")</f>
        <v>0.82980038001590573</v>
      </c>
      <c r="E23" s="49">
        <v>-160008.35224451573</v>
      </c>
      <c r="F23" s="50">
        <f t="shared" si="9"/>
        <v>0.26862498571412363</v>
      </c>
      <c r="G23" s="51"/>
      <c r="H23" s="49">
        <v>-362998.94582485495</v>
      </c>
      <c r="I23" s="49">
        <v>-206619.72418487575</v>
      </c>
      <c r="J23" s="50">
        <f t="shared" si="8"/>
        <v>0.75684556378585044</v>
      </c>
      <c r="K23" s="51"/>
      <c r="L23" s="49">
        <v>-95683.801448552622</v>
      </c>
      <c r="M23" s="49">
        <v>-110935.92273632313</v>
      </c>
      <c r="N23" s="49"/>
      <c r="O23" s="49"/>
      <c r="P23" s="49">
        <v>-160008.35224451573</v>
      </c>
      <c r="Q23" s="49">
        <v>-202990.59358033922</v>
      </c>
      <c r="R23" s="49"/>
      <c r="S23" s="49"/>
      <c r="T23" s="51"/>
      <c r="U23" s="49">
        <v>-265504.73462</v>
      </c>
      <c r="V23" s="49">
        <v>-372926.83866961329</v>
      </c>
      <c r="W23" s="49">
        <v>-479047.0805474802</v>
      </c>
    </row>
    <row r="24" spans="1:23" s="57" customFormat="1" ht="9.75">
      <c r="A24" s="59" t="s">
        <v>6</v>
      </c>
      <c r="B24" s="60">
        <v>73686.922485551273</v>
      </c>
      <c r="C24" s="60">
        <v>49248.710151716965</v>
      </c>
      <c r="D24" s="61">
        <f t="shared" si="9"/>
        <v>0.49622035295034661</v>
      </c>
      <c r="E24" s="60">
        <v>65582.366981295752</v>
      </c>
      <c r="F24" s="61">
        <f t="shared" si="9"/>
        <v>0.12357827076547823</v>
      </c>
      <c r="G24" s="56"/>
      <c r="H24" s="60">
        <v>139269.28946684697</v>
      </c>
      <c r="I24" s="60">
        <v>101786.36469109615</v>
      </c>
      <c r="J24" s="61">
        <f t="shared" si="8"/>
        <v>0.36825094293823102</v>
      </c>
      <c r="K24" s="56"/>
      <c r="L24" s="60">
        <v>52537.654539379189</v>
      </c>
      <c r="M24" s="60">
        <v>49248.710151716965</v>
      </c>
      <c r="N24" s="60"/>
      <c r="O24" s="60"/>
      <c r="P24" s="60">
        <v>65582.366981295752</v>
      </c>
      <c r="Q24" s="60">
        <v>73686.922485551273</v>
      </c>
      <c r="R24" s="60"/>
      <c r="S24" s="60"/>
      <c r="T24" s="56"/>
      <c r="U24" s="60">
        <v>106031.26538000004</v>
      </c>
      <c r="V24" s="60">
        <v>133648.19761990794</v>
      </c>
      <c r="W24" s="60">
        <v>238998.02235228155</v>
      </c>
    </row>
    <row r="25" spans="1:23" s="63" customFormat="1" ht="9.75">
      <c r="A25" s="62" t="s">
        <v>108</v>
      </c>
      <c r="B25" s="16">
        <v>0.26632783007927108</v>
      </c>
      <c r="C25" s="16">
        <v>0.30744965521217632</v>
      </c>
      <c r="D25" s="33" t="str">
        <f>IFERROR(ROUND(($B25-C25)*100,1)&amp;" p.p","")</f>
        <v>-4,1 p.p</v>
      </c>
      <c r="E25" s="16">
        <v>0.29071394074349843</v>
      </c>
      <c r="F25" s="33" t="str">
        <f>IFERROR(ROUND(($B25-E25)*100,1)&amp;" p.p","")</f>
        <v>-2,4 p.p</v>
      </c>
      <c r="G25" s="33"/>
      <c r="H25" s="16">
        <v>0.27728070318037068</v>
      </c>
      <c r="I25" s="16">
        <v>0.33004006199122221</v>
      </c>
      <c r="J25" s="33" t="str">
        <f>IFERROR(ROUND(($H25-I25)*100,1)&amp;" p.p","")</f>
        <v>-5,3 p.p</v>
      </c>
      <c r="K25" s="33"/>
      <c r="L25" s="16">
        <v>0.35445377451734655</v>
      </c>
      <c r="M25" s="16">
        <v>0.30744965521217632</v>
      </c>
      <c r="N25" s="16"/>
      <c r="O25" s="16"/>
      <c r="P25" s="16">
        <v>0.29071394074349843</v>
      </c>
      <c r="Q25" s="16">
        <v>0.26632783007927108</v>
      </c>
      <c r="R25" s="16"/>
      <c r="S25" s="16"/>
      <c r="T25" s="33"/>
      <c r="U25" s="16">
        <v>0.28538624892338837</v>
      </c>
      <c r="V25" s="16">
        <v>0.2638270503790171</v>
      </c>
      <c r="W25" s="16">
        <v>0.33284541790913846</v>
      </c>
    </row>
    <row r="26" spans="1:23" s="52" customFormat="1" ht="3.75" customHeight="1">
      <c r="A26" s="58"/>
      <c r="B26" s="64"/>
      <c r="C26" s="64"/>
      <c r="D26" s="51" t="str">
        <f t="shared" ref="D26:F26" si="10">IFERROR($B26/C26-1,"")</f>
        <v/>
      </c>
      <c r="E26" s="64"/>
      <c r="F26" s="51" t="str">
        <f t="shared" si="10"/>
        <v/>
      </c>
      <c r="G26" s="51"/>
      <c r="H26" s="64"/>
      <c r="I26" s="64"/>
      <c r="J26" s="51" t="str">
        <f t="shared" ref="J26" si="11">IFERROR($B26/I26-1,"")</f>
        <v/>
      </c>
      <c r="K26" s="51"/>
      <c r="L26" s="64"/>
      <c r="M26" s="64"/>
      <c r="N26" s="64"/>
      <c r="O26" s="64"/>
      <c r="P26" s="64"/>
      <c r="Q26" s="64"/>
      <c r="R26" s="64"/>
      <c r="S26" s="64"/>
      <c r="T26" s="51"/>
      <c r="U26" s="64"/>
      <c r="V26" s="64"/>
      <c r="W26" s="64"/>
    </row>
    <row r="27" spans="1:23" s="52" customFormat="1" ht="9.75">
      <c r="A27" s="48" t="s">
        <v>98</v>
      </c>
      <c r="B27" s="49">
        <v>-14076.187780396202</v>
      </c>
      <c r="C27" s="49">
        <v>-13042.684113918498</v>
      </c>
      <c r="D27" s="50">
        <f t="shared" ref="D27:F45" si="12">IFERROR($B27/C27-1,"n.a.")</f>
        <v>7.9240105598724186E-2</v>
      </c>
      <c r="E27" s="49">
        <v>-13263.089097863987</v>
      </c>
      <c r="F27" s="50">
        <f t="shared" si="12"/>
        <v>6.1305377392297133E-2</v>
      </c>
      <c r="G27" s="51"/>
      <c r="H27" s="49">
        <v>-27339.276878260189</v>
      </c>
      <c r="I27" s="49">
        <v>-26311.939555848498</v>
      </c>
      <c r="J27" s="50">
        <f t="shared" ref="J27:J45" si="13">IFERROR($H27/I27-1,"n.a.")</f>
        <v>3.9044530344527262E-2</v>
      </c>
      <c r="K27" s="51"/>
      <c r="L27" s="49">
        <v>-13269.255441929998</v>
      </c>
      <c r="M27" s="49">
        <v>-13042.684113918498</v>
      </c>
      <c r="N27" s="49"/>
      <c r="O27" s="49"/>
      <c r="P27" s="49">
        <v>-13263.089097863987</v>
      </c>
      <c r="Q27" s="49">
        <v>-14076.187780396202</v>
      </c>
      <c r="R27" s="49"/>
      <c r="S27" s="49"/>
      <c r="T27" s="51"/>
      <c r="U27" s="49">
        <v>-22163.98676</v>
      </c>
      <c r="V27" s="49">
        <v>-35050.776978894493</v>
      </c>
      <c r="W27" s="49">
        <v>-53018.89537567721</v>
      </c>
    </row>
    <row r="28" spans="1:23" s="52" customFormat="1" ht="9.75">
      <c r="A28" s="48" t="s">
        <v>99</v>
      </c>
      <c r="B28" s="49">
        <v>-18846.683202657998</v>
      </c>
      <c r="C28" s="49">
        <v>-8124.9631613580023</v>
      </c>
      <c r="D28" s="50">
        <f t="shared" si="12"/>
        <v>1.3196022958346525</v>
      </c>
      <c r="E28" s="49">
        <v>-17254.934423022012</v>
      </c>
      <c r="F28" s="50">
        <f t="shared" si="12"/>
        <v>9.2248903450611319E-2</v>
      </c>
      <c r="G28" s="51"/>
      <c r="H28" s="49">
        <v>-36101.61762568001</v>
      </c>
      <c r="I28" s="49">
        <v>-15847.669991358001</v>
      </c>
      <c r="J28" s="50">
        <f t="shared" si="13"/>
        <v>1.2780394622911015</v>
      </c>
      <c r="K28" s="51"/>
      <c r="L28" s="49">
        <v>-7722.7068300000001</v>
      </c>
      <c r="M28" s="49">
        <v>-8124.9631613580023</v>
      </c>
      <c r="N28" s="49"/>
      <c r="O28" s="49"/>
      <c r="P28" s="49">
        <v>-17254.934423022012</v>
      </c>
      <c r="Q28" s="49">
        <v>-18846.683202657998</v>
      </c>
      <c r="R28" s="49"/>
      <c r="S28" s="49"/>
      <c r="T28" s="51"/>
      <c r="U28" s="49">
        <v>-15557.909500000002</v>
      </c>
      <c r="V28" s="49">
        <v>-27091.018983344999</v>
      </c>
      <c r="W28" s="49">
        <v>-41414.783316579451</v>
      </c>
    </row>
    <row r="29" spans="1:23" s="52" customFormat="1" ht="9.75" outlineLevel="1">
      <c r="A29" s="48" t="s">
        <v>60</v>
      </c>
      <c r="B29" s="49">
        <v>-6435.4715026579997</v>
      </c>
      <c r="C29" s="49">
        <v>-3909.0468113580023</v>
      </c>
      <c r="D29" s="50">
        <f t="shared" si="12"/>
        <v>0.64630197928540989</v>
      </c>
      <c r="E29" s="49">
        <v>-5345.8895532880124</v>
      </c>
      <c r="F29" s="50">
        <f t="shared" si="12"/>
        <v>0.20381677146693677</v>
      </c>
      <c r="G29" s="51"/>
      <c r="H29" s="49">
        <v>-11781.361055946012</v>
      </c>
      <c r="I29" s="49">
        <v>-7757.9234013580035</v>
      </c>
      <c r="J29" s="50">
        <f t="shared" si="13"/>
        <v>0.51862301887174045</v>
      </c>
      <c r="K29" s="51"/>
      <c r="L29" s="49">
        <v>-3848.8765900000012</v>
      </c>
      <c r="M29" s="49">
        <v>-3909.0468113580023</v>
      </c>
      <c r="N29" s="49"/>
      <c r="O29" s="49"/>
      <c r="P29" s="49">
        <v>-5345.8895532880124</v>
      </c>
      <c r="Q29" s="49">
        <v>-6435.4715026579997</v>
      </c>
      <c r="R29" s="49"/>
      <c r="S29" s="49"/>
      <c r="T29" s="51"/>
      <c r="U29" s="49">
        <v>-7360</v>
      </c>
      <c r="V29" s="49">
        <v>-10972</v>
      </c>
      <c r="W29" s="49">
        <v>-18742.82033045834</v>
      </c>
    </row>
    <row r="30" spans="1:23" s="52" customFormat="1" ht="9.75" outlineLevel="1">
      <c r="A30" s="48" t="s">
        <v>61</v>
      </c>
      <c r="B30" s="49">
        <v>-7141.2289500000006</v>
      </c>
      <c r="C30" s="49">
        <v>-3016.2388500000002</v>
      </c>
      <c r="D30" s="50">
        <f t="shared" si="12"/>
        <v>1.3675939821542982</v>
      </c>
      <c r="E30" s="49">
        <v>-8238.5184200000003</v>
      </c>
      <c r="F30" s="50">
        <f t="shared" si="12"/>
        <v>-0.13319014585634681</v>
      </c>
      <c r="G30" s="51"/>
      <c r="H30" s="49">
        <v>-15379.747370000001</v>
      </c>
      <c r="I30" s="49">
        <v>-4784.4627399999999</v>
      </c>
      <c r="J30" s="50">
        <f t="shared" si="13"/>
        <v>2.2145192063926493</v>
      </c>
      <c r="K30" s="51"/>
      <c r="L30" s="49">
        <v>-1768.2238899999998</v>
      </c>
      <c r="M30" s="49">
        <v>-3016.2388500000002</v>
      </c>
      <c r="N30" s="49"/>
      <c r="O30" s="49"/>
      <c r="P30" s="49">
        <v>-8238.5184200000003</v>
      </c>
      <c r="Q30" s="49">
        <v>-7141.2289500000006</v>
      </c>
      <c r="R30" s="49"/>
      <c r="S30" s="49"/>
      <c r="T30" s="51"/>
      <c r="U30" s="49">
        <v>-3091</v>
      </c>
      <c r="V30" s="49">
        <v>-5612</v>
      </c>
      <c r="W30" s="49">
        <v>-14675.458829999996</v>
      </c>
    </row>
    <row r="31" spans="1:23" s="52" customFormat="1" ht="9.75" outlineLevel="1">
      <c r="A31" s="48" t="s">
        <v>62</v>
      </c>
      <c r="B31" s="49">
        <v>-426.19364999999999</v>
      </c>
      <c r="C31" s="49">
        <v>-93.590560000000011</v>
      </c>
      <c r="D31" s="50">
        <f t="shared" si="12"/>
        <v>3.5538102347074316</v>
      </c>
      <c r="E31" s="49">
        <v>-294.53688999999997</v>
      </c>
      <c r="F31" s="50">
        <f t="shared" si="12"/>
        <v>0.44699582452982378</v>
      </c>
      <c r="G31" s="51"/>
      <c r="H31" s="49">
        <v>-720.73054000000002</v>
      </c>
      <c r="I31" s="49">
        <v>-300.22083999999978</v>
      </c>
      <c r="J31" s="50">
        <f t="shared" si="13"/>
        <v>1.4006679216539415</v>
      </c>
      <c r="K31" s="51"/>
      <c r="L31" s="49">
        <v>-206.63027999999977</v>
      </c>
      <c r="M31" s="49">
        <v>-93.590560000000011</v>
      </c>
      <c r="N31" s="49"/>
      <c r="O31" s="49"/>
      <c r="P31" s="49">
        <v>-294.53688999999997</v>
      </c>
      <c r="Q31" s="49">
        <v>-426.19364999999999</v>
      </c>
      <c r="R31" s="49"/>
      <c r="S31" s="49"/>
      <c r="T31" s="51"/>
      <c r="U31" s="49">
        <v>-2489</v>
      </c>
      <c r="V31" s="49">
        <v>-5143</v>
      </c>
      <c r="W31" s="49">
        <v>-891.65774993362174</v>
      </c>
    </row>
    <row r="32" spans="1:23" s="52" customFormat="1" ht="9.75" outlineLevel="1">
      <c r="A32" s="48" t="s">
        <v>63</v>
      </c>
      <c r="B32" s="49">
        <v>-4728.4850699999988</v>
      </c>
      <c r="C32" s="49">
        <v>-1103.3557800000001</v>
      </c>
      <c r="D32" s="50">
        <f t="shared" si="12"/>
        <v>3.2855488281395493</v>
      </c>
      <c r="E32" s="49">
        <v>-3290.8907297340002</v>
      </c>
      <c r="F32" s="50">
        <f t="shared" si="12"/>
        <v>0.43684049648837719</v>
      </c>
      <c r="G32" s="51"/>
      <c r="H32" s="49">
        <v>-8019.375799733999</v>
      </c>
      <c r="I32" s="49">
        <v>-2487.8963899999999</v>
      </c>
      <c r="J32" s="50">
        <f t="shared" si="13"/>
        <v>2.2233560175446048</v>
      </c>
      <c r="K32" s="51"/>
      <c r="L32" s="49">
        <v>-1384.54061</v>
      </c>
      <c r="M32" s="49">
        <v>-1103.3557800000001</v>
      </c>
      <c r="N32" s="49"/>
      <c r="O32" s="49"/>
      <c r="P32" s="49">
        <v>-3290.8907297340002</v>
      </c>
      <c r="Q32" s="49">
        <v>-4728.4850699999988</v>
      </c>
      <c r="R32" s="49"/>
      <c r="S32" s="49"/>
      <c r="T32" s="51"/>
      <c r="U32" s="49">
        <v>-1760</v>
      </c>
      <c r="V32" s="49">
        <v>-3654</v>
      </c>
      <c r="W32" s="49">
        <v>-6417.0540061874999</v>
      </c>
    </row>
    <row r="33" spans="1:23" s="52" customFormat="1" ht="9.75" outlineLevel="1">
      <c r="A33" s="48" t="s">
        <v>64</v>
      </c>
      <c r="B33" s="49">
        <v>-115.30402999999998</v>
      </c>
      <c r="C33" s="49">
        <v>-2.7311599999999996</v>
      </c>
      <c r="D33" s="50">
        <f t="shared" si="12"/>
        <v>41.217969653919944</v>
      </c>
      <c r="E33" s="49">
        <v>-85.098829999999992</v>
      </c>
      <c r="F33" s="50">
        <f t="shared" si="12"/>
        <v>0.35494260026841729</v>
      </c>
      <c r="G33" s="51"/>
      <c r="H33" s="49">
        <v>-200.40285999999998</v>
      </c>
      <c r="I33" s="49">
        <v>-517.16661999999997</v>
      </c>
      <c r="J33" s="50">
        <f t="shared" si="13"/>
        <v>-0.61249846326122137</v>
      </c>
      <c r="K33" s="51"/>
      <c r="L33" s="49">
        <v>-514.43545999999992</v>
      </c>
      <c r="M33" s="49">
        <v>-2.7311599999999996</v>
      </c>
      <c r="N33" s="49"/>
      <c r="O33" s="49"/>
      <c r="P33" s="49">
        <v>-85.098829999999992</v>
      </c>
      <c r="Q33" s="49">
        <v>-115.30402999999998</v>
      </c>
      <c r="R33" s="49"/>
      <c r="S33" s="49"/>
      <c r="T33" s="51"/>
      <c r="U33" s="49">
        <v>-858</v>
      </c>
      <c r="V33" s="49">
        <v>-1710</v>
      </c>
      <c r="W33" s="49">
        <v>-687.79239999999993</v>
      </c>
    </row>
    <row r="34" spans="1:23" s="52" customFormat="1" ht="9.75">
      <c r="A34" s="48" t="s">
        <v>100</v>
      </c>
      <c r="B34" s="49">
        <v>-9173.7988055746864</v>
      </c>
      <c r="C34" s="49">
        <v>-3823.1751043359018</v>
      </c>
      <c r="D34" s="50">
        <f t="shared" si="12"/>
        <v>1.3995235779733415</v>
      </c>
      <c r="E34" s="49">
        <v>-7103.4110341887927</v>
      </c>
      <c r="F34" s="50">
        <f t="shared" si="12"/>
        <v>0.29146388424111969</v>
      </c>
      <c r="G34" s="51"/>
      <c r="H34" s="49">
        <v>-16277.209839763482</v>
      </c>
      <c r="I34" s="49">
        <v>-6587.9719377420415</v>
      </c>
      <c r="J34" s="50">
        <f t="shared" si="13"/>
        <v>1.4707466870817192</v>
      </c>
      <c r="K34" s="51"/>
      <c r="L34" s="49">
        <v>-2764.7968334061397</v>
      </c>
      <c r="M34" s="49">
        <v>-3823.1751043359018</v>
      </c>
      <c r="N34" s="49"/>
      <c r="O34" s="49"/>
      <c r="P34" s="49">
        <v>-7103.4110341887927</v>
      </c>
      <c r="Q34" s="49">
        <v>-9173.7988055746864</v>
      </c>
      <c r="R34" s="49"/>
      <c r="S34" s="49"/>
      <c r="T34" s="51"/>
      <c r="U34" s="49">
        <v>-9759.4781199999998</v>
      </c>
      <c r="V34" s="49">
        <v>-13271.762640560702</v>
      </c>
      <c r="W34" s="49">
        <v>-15897.845601712212</v>
      </c>
    </row>
    <row r="35" spans="1:23" s="52" customFormat="1" ht="9.75" outlineLevel="1">
      <c r="A35" s="48" t="s">
        <v>65</v>
      </c>
      <c r="B35" s="49">
        <v>973.37392000000045</v>
      </c>
      <c r="C35" s="49">
        <v>460.39415999999107</v>
      </c>
      <c r="D35" s="50">
        <f t="shared" si="12"/>
        <v>1.1142186512531334</v>
      </c>
      <c r="E35" s="49">
        <v>-283.64362000000006</v>
      </c>
      <c r="F35" s="50">
        <f t="shared" si="12"/>
        <v>-4.4316792318473457</v>
      </c>
      <c r="G35" s="51"/>
      <c r="H35" s="49">
        <v>689.7303000000004</v>
      </c>
      <c r="I35" s="49">
        <v>1115.1954099999912</v>
      </c>
      <c r="J35" s="50">
        <f t="shared" si="13"/>
        <v>-0.3815161954441636</v>
      </c>
      <c r="K35" s="51"/>
      <c r="L35" s="49">
        <v>654.80125000000021</v>
      </c>
      <c r="M35" s="49">
        <v>460.39415999999107</v>
      </c>
      <c r="N35" s="49"/>
      <c r="O35" s="49"/>
      <c r="P35" s="49">
        <v>-283.64362000000006</v>
      </c>
      <c r="Q35" s="49">
        <v>973.37392000000045</v>
      </c>
      <c r="R35" s="49"/>
      <c r="S35" s="49"/>
      <c r="T35" s="51"/>
      <c r="U35" s="49">
        <v>-4485</v>
      </c>
      <c r="V35" s="49">
        <v>-634</v>
      </c>
      <c r="W35" s="49">
        <v>2177.654919999984</v>
      </c>
    </row>
    <row r="36" spans="1:23" s="52" customFormat="1" ht="9.75" outlineLevel="1">
      <c r="A36" s="48" t="s">
        <v>66</v>
      </c>
      <c r="B36" s="49">
        <v>-7662.0596532522914</v>
      </c>
      <c r="C36" s="49">
        <v>-1917.4497985324879</v>
      </c>
      <c r="D36" s="50">
        <f t="shared" si="12"/>
        <v>2.9959636278959776</v>
      </c>
      <c r="E36" s="49">
        <v>-4465.0495067848697</v>
      </c>
      <c r="F36" s="50">
        <f t="shared" si="12"/>
        <v>0.71600777138291583</v>
      </c>
      <c r="G36" s="51"/>
      <c r="H36" s="49">
        <v>-12127.109160037162</v>
      </c>
      <c r="I36" s="49">
        <v>-3089.2555351344877</v>
      </c>
      <c r="J36" s="50">
        <f t="shared" si="13"/>
        <v>2.9255765740690727</v>
      </c>
      <c r="K36" s="51"/>
      <c r="L36" s="49">
        <v>-1171.8057366019998</v>
      </c>
      <c r="M36" s="49">
        <v>-1917.4497985324879</v>
      </c>
      <c r="N36" s="49"/>
      <c r="O36" s="49"/>
      <c r="P36" s="49">
        <v>-4465.0495067848697</v>
      </c>
      <c r="Q36" s="49">
        <v>-7662.0596532522914</v>
      </c>
      <c r="R36" s="49"/>
      <c r="S36" s="49"/>
      <c r="T36" s="51"/>
      <c r="U36" s="49">
        <v>-2871</v>
      </c>
      <c r="V36" s="49">
        <v>-4967</v>
      </c>
      <c r="W36" s="49">
        <v>-6272.3420062708801</v>
      </c>
    </row>
    <row r="37" spans="1:23" s="52" customFormat="1" ht="9.75" outlineLevel="1">
      <c r="A37" s="48" t="s">
        <v>67</v>
      </c>
      <c r="B37" s="49">
        <v>-636.7707327554964</v>
      </c>
      <c r="C37" s="49">
        <v>-625.03944000000001</v>
      </c>
      <c r="D37" s="50">
        <f t="shared" si="12"/>
        <v>1.8768884017137166E-2</v>
      </c>
      <c r="E37" s="49">
        <v>-568.41392999999994</v>
      </c>
      <c r="F37" s="50">
        <f t="shared" si="12"/>
        <v>0.12025884509110552</v>
      </c>
      <c r="G37" s="51"/>
      <c r="H37" s="49">
        <v>-1205.1846627554964</v>
      </c>
      <c r="I37" s="49">
        <v>-1086.0424600000001</v>
      </c>
      <c r="J37" s="50">
        <f t="shared" si="13"/>
        <v>0.10970307989201111</v>
      </c>
      <c r="K37" s="51"/>
      <c r="L37" s="49">
        <v>-461.00302000000005</v>
      </c>
      <c r="M37" s="49">
        <v>-625.03944000000001</v>
      </c>
      <c r="N37" s="49"/>
      <c r="O37" s="49"/>
      <c r="P37" s="49">
        <v>-568.41392999999994</v>
      </c>
      <c r="Q37" s="49">
        <v>-636.7707327554964</v>
      </c>
      <c r="R37" s="49"/>
      <c r="S37" s="49"/>
      <c r="T37" s="51"/>
      <c r="U37" s="49"/>
      <c r="V37" s="49"/>
      <c r="W37" s="49">
        <v>-2298.5184100000001</v>
      </c>
    </row>
    <row r="38" spans="1:23" s="52" customFormat="1" ht="9.75" outlineLevel="1">
      <c r="A38" s="48" t="s">
        <v>68</v>
      </c>
      <c r="B38" s="49">
        <v>-1174.0366799999999</v>
      </c>
      <c r="C38" s="49">
        <v>-1174.0366799999999</v>
      </c>
      <c r="D38" s="50">
        <f t="shared" si="12"/>
        <v>0</v>
      </c>
      <c r="E38" s="49">
        <v>-1174.0366799999999</v>
      </c>
      <c r="F38" s="50">
        <f t="shared" si="12"/>
        <v>0</v>
      </c>
      <c r="G38" s="51"/>
      <c r="H38" s="49">
        <v>-2348.0733599999999</v>
      </c>
      <c r="I38" s="49">
        <v>-2348.0733599999999</v>
      </c>
      <c r="J38" s="50">
        <f t="shared" si="13"/>
        <v>0</v>
      </c>
      <c r="K38" s="51"/>
      <c r="L38" s="49">
        <v>-1174.0366799999999</v>
      </c>
      <c r="M38" s="49">
        <v>-1174.0366799999999</v>
      </c>
      <c r="N38" s="49"/>
      <c r="O38" s="49"/>
      <c r="P38" s="49">
        <v>-1174.0366799999999</v>
      </c>
      <c r="Q38" s="49">
        <v>-1174.0366799999999</v>
      </c>
      <c r="R38" s="49"/>
      <c r="S38" s="49"/>
      <c r="T38" s="51"/>
      <c r="U38" s="49"/>
      <c r="V38" s="49"/>
      <c r="W38" s="49">
        <v>-4696.1464199999991</v>
      </c>
    </row>
    <row r="39" spans="1:23" s="52" customFormat="1" ht="9.75" outlineLevel="1">
      <c r="A39" s="48" t="s">
        <v>69</v>
      </c>
      <c r="B39" s="49">
        <v>-674.30565956689998</v>
      </c>
      <c r="C39" s="49">
        <v>-567.04334580340492</v>
      </c>
      <c r="D39" s="50">
        <f t="shared" si="12"/>
        <v>0.18916069566343729</v>
      </c>
      <c r="E39" s="49">
        <v>-612.26729740392318</v>
      </c>
      <c r="F39" s="50">
        <f t="shared" si="12"/>
        <v>0.10132561779148719</v>
      </c>
      <c r="G39" s="51"/>
      <c r="H39" s="49">
        <v>-1286.5729569708233</v>
      </c>
      <c r="I39" s="49">
        <v>-1179.7959926075448</v>
      </c>
      <c r="J39" s="50">
        <f t="shared" si="13"/>
        <v>9.0504599975190336E-2</v>
      </c>
      <c r="K39" s="51"/>
      <c r="L39" s="49">
        <v>-612.75264680413989</v>
      </c>
      <c r="M39" s="49">
        <v>-567.04334580340492</v>
      </c>
      <c r="N39" s="49"/>
      <c r="O39" s="49"/>
      <c r="P39" s="49">
        <v>-612.26729740392318</v>
      </c>
      <c r="Q39" s="49">
        <v>-674.30565956689998</v>
      </c>
      <c r="R39" s="49"/>
      <c r="S39" s="49"/>
      <c r="T39" s="51"/>
      <c r="U39" s="49">
        <v>-2403</v>
      </c>
      <c r="V39" s="49">
        <v>-7670</v>
      </c>
      <c r="W39" s="49">
        <v>-4808.4936854413163</v>
      </c>
    </row>
    <row r="40" spans="1:23" s="52" customFormat="1" ht="9.75">
      <c r="A40" s="48" t="s">
        <v>101</v>
      </c>
      <c r="B40" s="49">
        <v>5711.9122723073342</v>
      </c>
      <c r="C40" s="49">
        <v>-1461.2041069182944</v>
      </c>
      <c r="D40" s="50">
        <f t="shared" si="12"/>
        <v>-4.9090447701750985</v>
      </c>
      <c r="E40" s="49">
        <v>-1858.3005757148371</v>
      </c>
      <c r="F40" s="50">
        <f t="shared" si="12"/>
        <v>-4.0737289472722242</v>
      </c>
      <c r="G40" s="51"/>
      <c r="H40" s="49">
        <v>3853.611696592498</v>
      </c>
      <c r="I40" s="49">
        <v>-3335.352546119313</v>
      </c>
      <c r="J40" s="50">
        <f t="shared" si="13"/>
        <v>-2.1553836193646694</v>
      </c>
      <c r="K40" s="51"/>
      <c r="L40" s="49">
        <v>-1874.1484392010188</v>
      </c>
      <c r="M40" s="49">
        <v>-1461.2041069182944</v>
      </c>
      <c r="N40" s="49"/>
      <c r="O40" s="49"/>
      <c r="P40" s="49">
        <v>-1858.3005757148371</v>
      </c>
      <c r="Q40" s="49">
        <v>5711.9122723073342</v>
      </c>
      <c r="R40" s="49"/>
      <c r="S40" s="49"/>
      <c r="T40" s="51"/>
      <c r="U40" s="49">
        <v>-5111.5406999999996</v>
      </c>
      <c r="V40" s="49">
        <v>-5238.3439499907754</v>
      </c>
      <c r="W40" s="49">
        <v>-5369.4562932301096</v>
      </c>
    </row>
    <row r="41" spans="1:23" s="52" customFormat="1" ht="9.75" outlineLevel="1">
      <c r="A41" s="48" t="s">
        <v>70</v>
      </c>
      <c r="B41" s="49">
        <v>-543.66931</v>
      </c>
      <c r="C41" s="49">
        <v>-453.32067999999992</v>
      </c>
      <c r="D41" s="50">
        <f t="shared" si="12"/>
        <v>0.19930401145608467</v>
      </c>
      <c r="E41" s="49">
        <v>-424.10484999999994</v>
      </c>
      <c r="F41" s="50">
        <f t="shared" si="12"/>
        <v>0.28192193510637775</v>
      </c>
      <c r="G41" s="51"/>
      <c r="H41" s="49">
        <v>-967.77415999999994</v>
      </c>
      <c r="I41" s="49">
        <v>-934.14881999999989</v>
      </c>
      <c r="J41" s="50">
        <f t="shared" si="13"/>
        <v>3.5995699271985426E-2</v>
      </c>
      <c r="K41" s="51"/>
      <c r="L41" s="49">
        <v>-480.82813999999996</v>
      </c>
      <c r="M41" s="49">
        <v>-453.32067999999992</v>
      </c>
      <c r="N41" s="49"/>
      <c r="O41" s="49"/>
      <c r="P41" s="49">
        <v>-424.10484999999994</v>
      </c>
      <c r="Q41" s="49">
        <v>-543.66931</v>
      </c>
      <c r="R41" s="49"/>
      <c r="S41" s="49"/>
      <c r="T41" s="51"/>
      <c r="U41" s="49">
        <v>-1073</v>
      </c>
      <c r="V41" s="49">
        <v>-1816</v>
      </c>
      <c r="W41" s="49">
        <v>-1602.6993999999997</v>
      </c>
    </row>
    <row r="42" spans="1:23" s="52" customFormat="1" ht="9.75" outlineLevel="1">
      <c r="A42" s="48" t="s">
        <v>71</v>
      </c>
      <c r="B42" s="49">
        <v>-1023.4356676926651</v>
      </c>
      <c r="C42" s="49">
        <v>-576.84633691829413</v>
      </c>
      <c r="D42" s="50">
        <f t="shared" si="12"/>
        <v>0.77419115315908993</v>
      </c>
      <c r="E42" s="49">
        <v>-1205.861145714837</v>
      </c>
      <c r="F42" s="50">
        <f t="shared" si="12"/>
        <v>-0.15128232522495755</v>
      </c>
      <c r="G42" s="51"/>
      <c r="H42" s="49">
        <v>-2229.2968134075022</v>
      </c>
      <c r="I42" s="49">
        <v>-1738.7077861193131</v>
      </c>
      <c r="J42" s="50">
        <f t="shared" si="13"/>
        <v>0.28215726138959374</v>
      </c>
      <c r="K42" s="51"/>
      <c r="L42" s="49">
        <v>-1161.861449201019</v>
      </c>
      <c r="M42" s="49">
        <v>-576.84633691829413</v>
      </c>
      <c r="N42" s="49"/>
      <c r="O42" s="49"/>
      <c r="P42" s="49">
        <v>-1205.861145714837</v>
      </c>
      <c r="Q42" s="49">
        <v>-1023.4356676926651</v>
      </c>
      <c r="R42" s="49"/>
      <c r="S42" s="49"/>
      <c r="T42" s="51"/>
      <c r="U42" s="49">
        <v>-2631</v>
      </c>
      <c r="V42" s="49">
        <v>-3186</v>
      </c>
      <c r="W42" s="49">
        <v>-3172.1708132301401</v>
      </c>
    </row>
    <row r="43" spans="1:23" s="52" customFormat="1" ht="9.75" outlineLevel="1">
      <c r="A43" s="48" t="s">
        <v>72</v>
      </c>
      <c r="B43" s="49">
        <v>7279.0172499999999</v>
      </c>
      <c r="C43" s="49">
        <v>-431.03709000000055</v>
      </c>
      <c r="D43" s="50">
        <f t="shared" si="12"/>
        <v>-17.887217872596512</v>
      </c>
      <c r="E43" s="49">
        <v>-228.33458000000007</v>
      </c>
      <c r="F43" s="50">
        <f t="shared" si="12"/>
        <v>-32.878733611001877</v>
      </c>
      <c r="G43" s="51"/>
      <c r="H43" s="49">
        <v>7050.6826700000001</v>
      </c>
      <c r="I43" s="49">
        <v>-662.49594000000059</v>
      </c>
      <c r="J43" s="50">
        <f t="shared" si="13"/>
        <v>-11.642605100342191</v>
      </c>
      <c r="K43" s="51"/>
      <c r="L43" s="49">
        <v>-231.45885000000001</v>
      </c>
      <c r="M43" s="49">
        <v>-431.03709000000055</v>
      </c>
      <c r="N43" s="49"/>
      <c r="O43" s="49"/>
      <c r="P43" s="49">
        <v>-228.33458000000007</v>
      </c>
      <c r="Q43" s="49">
        <v>7279.0172499999999</v>
      </c>
      <c r="R43" s="49"/>
      <c r="S43" s="49"/>
      <c r="T43" s="51"/>
      <c r="U43" s="49">
        <v>-1408</v>
      </c>
      <c r="V43" s="49">
        <v>-236</v>
      </c>
      <c r="W43" s="49">
        <v>-594.58607999996991</v>
      </c>
    </row>
    <row r="44" spans="1:23" s="52" customFormat="1" ht="9.75">
      <c r="A44" s="48" t="s">
        <v>106</v>
      </c>
      <c r="B44" s="49">
        <v>-36384.757516321552</v>
      </c>
      <c r="C44" s="49">
        <v>-26452.026486530696</v>
      </c>
      <c r="D44" s="50">
        <f t="shared" si="12"/>
        <v>0.37549981415785205</v>
      </c>
      <c r="E44" s="49">
        <v>-39479.735130789624</v>
      </c>
      <c r="F44" s="50">
        <f t="shared" si="12"/>
        <v>-7.8394082539179677E-2</v>
      </c>
      <c r="G44" s="51"/>
      <c r="H44" s="49">
        <v>-75864.492647111183</v>
      </c>
      <c r="I44" s="49">
        <v>-52082.934031067853</v>
      </c>
      <c r="J44" s="50">
        <f t="shared" si="13"/>
        <v>0.45660942607145483</v>
      </c>
      <c r="K44" s="51"/>
      <c r="L44" s="49">
        <v>-25630.907544537156</v>
      </c>
      <c r="M44" s="49">
        <v>-26452.026486530696</v>
      </c>
      <c r="N44" s="49"/>
      <c r="O44" s="49"/>
      <c r="P44" s="49">
        <v>-39479.735130789624</v>
      </c>
      <c r="Q44" s="49">
        <v>-36384.757516321552</v>
      </c>
      <c r="R44" s="49"/>
      <c r="S44" s="49"/>
      <c r="T44" s="51"/>
      <c r="U44" s="49">
        <v>-52592.915079999999</v>
      </c>
      <c r="V44" s="49">
        <v>-80651.902552790954</v>
      </c>
      <c r="W44" s="49">
        <v>-115700.98058719897</v>
      </c>
    </row>
    <row r="45" spans="1:23" s="57" customFormat="1" ht="9.75">
      <c r="A45" s="59" t="s">
        <v>73</v>
      </c>
      <c r="B45" s="60">
        <v>37302.164969229721</v>
      </c>
      <c r="C45" s="60">
        <v>22796.683665186269</v>
      </c>
      <c r="D45" s="61">
        <f t="shared" si="12"/>
        <v>0.63629787196614718</v>
      </c>
      <c r="E45" s="60">
        <v>26102.631850506128</v>
      </c>
      <c r="F45" s="61">
        <f t="shared" si="12"/>
        <v>0.42905762081253251</v>
      </c>
      <c r="G45" s="56"/>
      <c r="H45" s="60">
        <v>63404.796819735784</v>
      </c>
      <c r="I45" s="60">
        <v>49703.430660028302</v>
      </c>
      <c r="J45" s="61">
        <f t="shared" si="13"/>
        <v>0.27566238341624527</v>
      </c>
      <c r="K45" s="56"/>
      <c r="L45" s="60">
        <v>26906.746994842033</v>
      </c>
      <c r="M45" s="60">
        <v>22796.683665186269</v>
      </c>
      <c r="N45" s="60"/>
      <c r="O45" s="60"/>
      <c r="P45" s="60">
        <v>26102.631850506128</v>
      </c>
      <c r="Q45" s="60">
        <v>37302.164969229721</v>
      </c>
      <c r="R45" s="60"/>
      <c r="S45" s="60"/>
      <c r="T45" s="56"/>
      <c r="U45" s="60">
        <v>53438.350300000042</v>
      </c>
      <c r="V45" s="60">
        <v>52996.295067116975</v>
      </c>
      <c r="W45" s="60">
        <v>123297.04176508258</v>
      </c>
    </row>
    <row r="46" spans="1:23" s="63" customFormat="1" ht="9.75">
      <c r="A46" s="62" t="s">
        <v>109</v>
      </c>
      <c r="B46" s="16">
        <v>0.13482181530192083</v>
      </c>
      <c r="C46" s="16">
        <v>0.14231504766827319</v>
      </c>
      <c r="D46" s="33" t="str">
        <f>IFERROR(ROUND(($B46-C46)*100,1)&amp;" p.p","")</f>
        <v>-0,7 p.p</v>
      </c>
      <c r="E46" s="16">
        <v>0.11570791537916926</v>
      </c>
      <c r="F46" s="33" t="str">
        <f>IFERROR(ROUND(($B46-E46)*100,1)&amp;" p.p","")</f>
        <v>1,9 p.p</v>
      </c>
      <c r="G46" s="33"/>
      <c r="H46" s="16">
        <v>0.12623692354925098</v>
      </c>
      <c r="I46" s="16">
        <v>0.16116228716877556</v>
      </c>
      <c r="J46" s="33" t="str">
        <f>IFERROR(ROUND(($H46-I46)*100,1)&amp;" p.p","")</f>
        <v>-3,5 p.p</v>
      </c>
      <c r="K46" s="33"/>
      <c r="L46" s="16">
        <v>0.18153071574895863</v>
      </c>
      <c r="M46" s="16">
        <v>0.14231504766827319</v>
      </c>
      <c r="N46" s="16"/>
      <c r="O46" s="16"/>
      <c r="P46" s="16">
        <v>0.11570791537916926</v>
      </c>
      <c r="Q46" s="16">
        <v>0.13482181530192083</v>
      </c>
      <c r="R46" s="16"/>
      <c r="S46" s="16"/>
      <c r="T46" s="33"/>
      <c r="U46" s="16">
        <v>0.14383088126049703</v>
      </c>
      <c r="V46" s="16">
        <v>0.1046168706916465</v>
      </c>
      <c r="W46" s="16">
        <v>0.17171211288421628</v>
      </c>
    </row>
    <row r="47" spans="1:23" s="52" customFormat="1" ht="3.75" customHeight="1">
      <c r="A47" s="62"/>
      <c r="B47" s="64"/>
      <c r="C47" s="64"/>
      <c r="D47" s="51" t="str">
        <f>IFERROR($B47/C47-1,"")</f>
        <v/>
      </c>
      <c r="E47" s="64"/>
      <c r="F47" s="51" t="str">
        <f>IFERROR($B47/E47-1,"")</f>
        <v/>
      </c>
      <c r="G47" s="51"/>
      <c r="H47" s="64"/>
      <c r="I47" s="64"/>
      <c r="J47" s="51" t="str">
        <f>IFERROR($B47/I47-1,"")</f>
        <v/>
      </c>
      <c r="K47" s="51"/>
      <c r="L47" s="64"/>
      <c r="M47" s="64"/>
      <c r="N47" s="64"/>
      <c r="O47" s="64"/>
      <c r="P47" s="64"/>
      <c r="Q47" s="64"/>
      <c r="R47" s="64"/>
      <c r="S47" s="64"/>
      <c r="T47" s="51"/>
      <c r="U47" s="64"/>
      <c r="V47" s="64"/>
      <c r="W47" s="64"/>
    </row>
    <row r="48" spans="1:23" s="52" customFormat="1" ht="9.75">
      <c r="A48" s="48" t="s">
        <v>102</v>
      </c>
      <c r="B48" s="49">
        <v>33410.251742322391</v>
      </c>
      <c r="C48" s="49">
        <v>22667.41427580341</v>
      </c>
      <c r="D48" s="50">
        <f t="shared" ref="D48:F49" si="14">IFERROR($B48/C48-1,"n.a.")</f>
        <v>0.47393308013903224</v>
      </c>
      <c r="E48" s="49">
        <v>30480.119217403924</v>
      </c>
      <c r="F48" s="50">
        <f t="shared" si="14"/>
        <v>9.6132580847826388E-2</v>
      </c>
      <c r="G48" s="51"/>
      <c r="H48" s="49">
        <v>63890.370959726315</v>
      </c>
      <c r="I48" s="49">
        <v>43038.244452607549</v>
      </c>
      <c r="J48" s="50">
        <f t="shared" ref="J48:J49" si="15">IFERROR($H48/I48-1,"n.a.")</f>
        <v>0.48450225543192205</v>
      </c>
      <c r="K48" s="51"/>
      <c r="L48" s="49">
        <v>20370.830176804138</v>
      </c>
      <c r="M48" s="49">
        <v>22667.41427580341</v>
      </c>
      <c r="N48" s="49"/>
      <c r="O48" s="49"/>
      <c r="P48" s="49">
        <v>30480.119217403924</v>
      </c>
      <c r="Q48" s="49">
        <v>33410.251742322391</v>
      </c>
      <c r="R48" s="49"/>
      <c r="S48" s="49"/>
      <c r="T48" s="51"/>
      <c r="U48" s="49">
        <v>37491</v>
      </c>
      <c r="V48" s="49">
        <v>65287.000000000007</v>
      </c>
      <c r="W48" s="49">
        <v>96414.04065544132</v>
      </c>
    </row>
    <row r="49" spans="1:23" s="57" customFormat="1" ht="9.75">
      <c r="A49" s="59" t="s">
        <v>88</v>
      </c>
      <c r="B49" s="60">
        <v>70712.416711552112</v>
      </c>
      <c r="C49" s="60">
        <v>45464.097940989683</v>
      </c>
      <c r="D49" s="61">
        <f t="shared" si="14"/>
        <v>0.55534630431540921</v>
      </c>
      <c r="E49" s="60">
        <v>56582.751067910052</v>
      </c>
      <c r="F49" s="61">
        <f t="shared" si="14"/>
        <v>0.24971683732174443</v>
      </c>
      <c r="G49" s="56"/>
      <c r="H49" s="60">
        <v>127295.16777946228</v>
      </c>
      <c r="I49" s="60">
        <v>92741.675112635858</v>
      </c>
      <c r="J49" s="61">
        <f t="shared" si="15"/>
        <v>0.37257783649972676</v>
      </c>
      <c r="K49" s="56"/>
      <c r="L49" s="60">
        <v>47277.577171646175</v>
      </c>
      <c r="M49" s="60">
        <v>45464.097940989683</v>
      </c>
      <c r="N49" s="60"/>
      <c r="O49" s="60"/>
      <c r="P49" s="60">
        <v>56582.751067910052</v>
      </c>
      <c r="Q49" s="60">
        <v>70712.416711552112</v>
      </c>
      <c r="R49" s="60"/>
      <c r="S49" s="60"/>
      <c r="T49" s="56"/>
      <c r="U49" s="60">
        <v>90929.350300000035</v>
      </c>
      <c r="V49" s="60">
        <v>118283.29506711698</v>
      </c>
      <c r="W49" s="60">
        <v>219711.08242052369</v>
      </c>
    </row>
    <row r="50" spans="1:23" s="63" customFormat="1" ht="9.75">
      <c r="A50" s="62" t="s">
        <v>110</v>
      </c>
      <c r="B50" s="16">
        <v>0.25557702597963189</v>
      </c>
      <c r="C50" s="16">
        <v>0.28382309289784674</v>
      </c>
      <c r="D50" s="33" t="str">
        <f>IFERROR(ROUND(($B50-C50)*100,1)&amp;" p.p","")</f>
        <v>-2,8 p.p</v>
      </c>
      <c r="E50" s="16">
        <v>0.2508203850853985</v>
      </c>
      <c r="F50" s="33" t="str">
        <f>IFERROR(ROUND(($B50-E50)*100,1)&amp;" p.p","")</f>
        <v>0,5 p.p</v>
      </c>
      <c r="G50" s="33"/>
      <c r="H50" s="16">
        <v>0.25344060968843307</v>
      </c>
      <c r="I50" s="16">
        <v>0.30071285379171842</v>
      </c>
      <c r="J50" s="33" t="str">
        <f>IFERROR(ROUND(($H50-I50)*100,1)&amp;" p.p","")</f>
        <v>-4,7 p.p</v>
      </c>
      <c r="K50" s="33"/>
      <c r="L50" s="16">
        <v>0.31896581271941837</v>
      </c>
      <c r="M50" s="16">
        <v>0.28382309289784674</v>
      </c>
      <c r="N50" s="16"/>
      <c r="O50" s="16"/>
      <c r="P50" s="16">
        <v>0.2508203850853985</v>
      </c>
      <c r="Q50" s="16">
        <v>0.25557702597963189</v>
      </c>
      <c r="R50" s="16"/>
      <c r="S50" s="16"/>
      <c r="T50" s="33"/>
      <c r="U50" s="16">
        <v>0.24473900321906902</v>
      </c>
      <c r="V50" s="16">
        <v>0.2334960994791597</v>
      </c>
      <c r="W50" s="16">
        <v>0.30598507187534579</v>
      </c>
    </row>
    <row r="51" spans="1:23" s="52" customFormat="1" ht="3.75" customHeight="1">
      <c r="A51" s="48"/>
      <c r="B51" s="64"/>
      <c r="C51" s="64"/>
      <c r="D51" s="51" t="str">
        <f t="shared" ref="D51:F51" si="16">IFERROR($B51/C51-1,"")</f>
        <v/>
      </c>
      <c r="E51" s="64"/>
      <c r="F51" s="51" t="str">
        <f t="shared" si="16"/>
        <v/>
      </c>
      <c r="G51" s="51"/>
      <c r="H51" s="64"/>
      <c r="I51" s="64"/>
      <c r="J51" s="51" t="str">
        <f t="shared" ref="J51" si="17">IFERROR($B51/I51-1,"")</f>
        <v/>
      </c>
      <c r="K51" s="51"/>
      <c r="L51" s="64"/>
      <c r="M51" s="64"/>
      <c r="N51" s="64"/>
      <c r="O51" s="64"/>
      <c r="P51" s="64"/>
      <c r="Q51" s="64"/>
      <c r="R51" s="64"/>
      <c r="S51" s="64"/>
      <c r="T51" s="51"/>
      <c r="U51" s="64"/>
      <c r="V51" s="64"/>
      <c r="W51" s="64"/>
    </row>
    <row r="52" spans="1:23" s="52" customFormat="1" ht="9.75" outlineLevel="1">
      <c r="A52" s="48" t="s">
        <v>169</v>
      </c>
      <c r="B52" s="49">
        <v>4674.7682999999997</v>
      </c>
      <c r="C52" s="49">
        <v>0</v>
      </c>
      <c r="D52" s="50" t="str">
        <f t="shared" ref="D52:F58" si="18">IFERROR($B52/C52-1,"n.a.")</f>
        <v>n.a.</v>
      </c>
      <c r="E52" s="49">
        <v>1876.0692299999998</v>
      </c>
      <c r="F52" s="50">
        <f t="shared" si="18"/>
        <v>1.4917888024846504</v>
      </c>
      <c r="G52" s="51"/>
      <c r="H52" s="49">
        <v>6550.8375299999998</v>
      </c>
      <c r="I52" s="49">
        <v>0</v>
      </c>
      <c r="J52" s="50" t="str">
        <f t="shared" ref="J52:J58" si="19">IFERROR($H52/I52-1,"n.a.")</f>
        <v>n.a.</v>
      </c>
      <c r="K52" s="51"/>
      <c r="L52" s="49">
        <v>0</v>
      </c>
      <c r="M52" s="49">
        <v>0</v>
      </c>
      <c r="N52" s="49"/>
      <c r="O52" s="49"/>
      <c r="P52" s="49">
        <v>1876.0692299999998</v>
      </c>
      <c r="Q52" s="49">
        <v>4674.7682999999997</v>
      </c>
      <c r="R52" s="49"/>
      <c r="S52" s="49"/>
      <c r="T52" s="51"/>
      <c r="U52" s="49">
        <v>0</v>
      </c>
      <c r="V52" s="49">
        <v>0</v>
      </c>
      <c r="W52" s="49">
        <v>0</v>
      </c>
    </row>
    <row r="53" spans="1:23" s="52" customFormat="1" ht="9.75" outlineLevel="2">
      <c r="A53" s="48" t="s">
        <v>170</v>
      </c>
      <c r="B53" s="49">
        <v>0</v>
      </c>
      <c r="C53" s="49">
        <v>0</v>
      </c>
      <c r="D53" s="50" t="str">
        <f t="shared" si="18"/>
        <v>n.a.</v>
      </c>
      <c r="E53" s="49">
        <v>0</v>
      </c>
      <c r="F53" s="50" t="str">
        <f t="shared" si="18"/>
        <v>n.a.</v>
      </c>
      <c r="G53" s="51"/>
      <c r="H53" s="49">
        <v>0</v>
      </c>
      <c r="I53" s="49">
        <v>0</v>
      </c>
      <c r="J53" s="50" t="str">
        <f t="shared" si="19"/>
        <v>n.a.</v>
      </c>
      <c r="K53" s="51"/>
      <c r="L53" s="49">
        <v>0</v>
      </c>
      <c r="M53" s="49">
        <v>0</v>
      </c>
      <c r="N53" s="49"/>
      <c r="O53" s="49"/>
      <c r="P53" s="49">
        <v>0</v>
      </c>
      <c r="Q53" s="49">
        <v>0</v>
      </c>
      <c r="R53" s="49"/>
      <c r="S53" s="49"/>
      <c r="T53" s="51"/>
      <c r="U53" s="49">
        <v>0</v>
      </c>
      <c r="V53" s="49">
        <v>88</v>
      </c>
      <c r="W53" s="49">
        <v>0</v>
      </c>
    </row>
    <row r="54" spans="1:23" s="52" customFormat="1" ht="9.75" outlineLevel="1">
      <c r="A54" s="48" t="s">
        <v>181</v>
      </c>
      <c r="B54" s="49">
        <v>788.16380000000015</v>
      </c>
      <c r="C54" s="49">
        <v>3207.62345</v>
      </c>
      <c r="D54" s="50">
        <f t="shared" si="18"/>
        <v>-0.75428418818923393</v>
      </c>
      <c r="E54" s="49">
        <v>794.70561365865092</v>
      </c>
      <c r="F54" s="50">
        <f t="shared" si="18"/>
        <v>-8.2317446186566112E-3</v>
      </c>
      <c r="G54" s="51"/>
      <c r="H54" s="49">
        <v>1582.869413658651</v>
      </c>
      <c r="I54" s="49">
        <v>7014.9833699999981</v>
      </c>
      <c r="J54" s="50">
        <f t="shared" si="19"/>
        <v>-0.77435877889206584</v>
      </c>
      <c r="K54" s="51"/>
      <c r="L54" s="49">
        <v>3807.3599199999985</v>
      </c>
      <c r="M54" s="49">
        <v>3207.62345</v>
      </c>
      <c r="N54" s="49"/>
      <c r="O54" s="49"/>
      <c r="P54" s="49">
        <v>794.70561365865092</v>
      </c>
      <c r="Q54" s="49">
        <v>788.16380000000015</v>
      </c>
      <c r="R54" s="49"/>
      <c r="S54" s="49"/>
      <c r="T54" s="51"/>
      <c r="U54" s="49">
        <v>711</v>
      </c>
      <c r="V54" s="49">
        <v>2588</v>
      </c>
      <c r="W54" s="49">
        <v>11423.751399999997</v>
      </c>
    </row>
    <row r="55" spans="1:23" s="52" customFormat="1" ht="9.75" outlineLevel="2">
      <c r="A55" s="48" t="s">
        <v>182</v>
      </c>
      <c r="B55" s="49">
        <v>-7698.4541665290672</v>
      </c>
      <c r="C55" s="49">
        <v>0</v>
      </c>
      <c r="D55" s="50" t="str">
        <f t="shared" si="18"/>
        <v>n.a.</v>
      </c>
      <c r="E55" s="49">
        <v>0</v>
      </c>
      <c r="F55" s="50" t="str">
        <f t="shared" si="18"/>
        <v>n.a.</v>
      </c>
      <c r="G55" s="51"/>
      <c r="H55" s="49">
        <v>-7698.4541665290672</v>
      </c>
      <c r="I55" s="49">
        <v>0</v>
      </c>
      <c r="J55" s="50" t="str">
        <f t="shared" si="19"/>
        <v>n.a.</v>
      </c>
      <c r="K55" s="51"/>
      <c r="L55" s="49">
        <v>0</v>
      </c>
      <c r="M55" s="49">
        <v>0</v>
      </c>
      <c r="N55" s="49"/>
      <c r="O55" s="49"/>
      <c r="P55" s="49">
        <v>0</v>
      </c>
      <c r="Q55" s="49">
        <v>-7698.4541665290672</v>
      </c>
      <c r="R55" s="49"/>
      <c r="S55" s="49"/>
      <c r="T55" s="51"/>
      <c r="U55" s="49">
        <v>0</v>
      </c>
      <c r="V55" s="49">
        <v>0</v>
      </c>
      <c r="W55" s="49">
        <v>0</v>
      </c>
    </row>
    <row r="56" spans="1:23" s="52" customFormat="1" ht="9.75" outlineLevel="1">
      <c r="A56" s="48" t="s">
        <v>117</v>
      </c>
      <c r="B56" s="49">
        <v>0</v>
      </c>
      <c r="C56" s="49">
        <v>130.05955</v>
      </c>
      <c r="D56" s="50">
        <f t="shared" si="18"/>
        <v>-1</v>
      </c>
      <c r="E56" s="49">
        <v>0</v>
      </c>
      <c r="F56" s="50" t="str">
        <f t="shared" si="18"/>
        <v>n.a.</v>
      </c>
      <c r="G56" s="51"/>
      <c r="H56" s="49">
        <v>0</v>
      </c>
      <c r="I56" s="49">
        <v>277.44313</v>
      </c>
      <c r="J56" s="50">
        <f t="shared" si="19"/>
        <v>-1</v>
      </c>
      <c r="K56" s="51"/>
      <c r="L56" s="49">
        <v>147.38357999999999</v>
      </c>
      <c r="M56" s="49">
        <v>130.05955</v>
      </c>
      <c r="N56" s="49"/>
      <c r="O56" s="49"/>
      <c r="P56" s="49">
        <v>0</v>
      </c>
      <c r="Q56" s="49">
        <v>0</v>
      </c>
      <c r="R56" s="49"/>
      <c r="S56" s="49"/>
      <c r="T56" s="51"/>
      <c r="U56" s="49">
        <v>0</v>
      </c>
      <c r="V56" s="49">
        <v>1302</v>
      </c>
      <c r="W56" s="49">
        <v>309.44313</v>
      </c>
    </row>
    <row r="57" spans="1:23" s="52" customFormat="1" ht="9.75">
      <c r="A57" s="48" t="s">
        <v>104</v>
      </c>
      <c r="B57" s="49">
        <v>-2235.5220665290672</v>
      </c>
      <c r="C57" s="49">
        <v>3337.683</v>
      </c>
      <c r="D57" s="50">
        <f t="shared" si="18"/>
        <v>-1.6697826206170769</v>
      </c>
      <c r="E57" s="49">
        <v>2670.7748436586508</v>
      </c>
      <c r="F57" s="50">
        <f t="shared" si="18"/>
        <v>-1.8370312727173443</v>
      </c>
      <c r="G57" s="51"/>
      <c r="H57" s="49">
        <v>435.25277712958359</v>
      </c>
      <c r="I57" s="49">
        <v>7292.4264999999987</v>
      </c>
      <c r="J57" s="50">
        <f t="shared" si="19"/>
        <v>-0.94031441014460915</v>
      </c>
      <c r="K57" s="51"/>
      <c r="L57" s="49">
        <v>3954.7434999999987</v>
      </c>
      <c r="M57" s="49">
        <v>3337.683</v>
      </c>
      <c r="N57" s="49"/>
      <c r="O57" s="49"/>
      <c r="P57" s="49">
        <v>2670.7748436586508</v>
      </c>
      <c r="Q57" s="49">
        <v>-2235.5220665290672</v>
      </c>
      <c r="R57" s="49"/>
      <c r="S57" s="49"/>
      <c r="T57" s="51"/>
      <c r="U57" s="49">
        <v>711</v>
      </c>
      <c r="V57" s="49">
        <v>3978</v>
      </c>
      <c r="W57" s="49">
        <v>11733.194529999997</v>
      </c>
    </row>
    <row r="58" spans="1:23" s="57" customFormat="1" ht="9.75">
      <c r="A58" s="59" t="s">
        <v>183</v>
      </c>
      <c r="B58" s="60">
        <v>68476.894645023087</v>
      </c>
      <c r="C58" s="60">
        <v>48801.780940989665</v>
      </c>
      <c r="D58" s="61">
        <f t="shared" si="18"/>
        <v>0.40316384616832446</v>
      </c>
      <c r="E58" s="60">
        <v>59253.525911568773</v>
      </c>
      <c r="F58" s="61">
        <f t="shared" si="18"/>
        <v>0.15565940746242624</v>
      </c>
      <c r="G58" s="56"/>
      <c r="H58" s="60">
        <v>127730.42055659187</v>
      </c>
      <c r="I58" s="60">
        <v>100034.1016126358</v>
      </c>
      <c r="J58" s="61">
        <f t="shared" si="19"/>
        <v>0.27686877272317711</v>
      </c>
      <c r="K58" s="56"/>
      <c r="L58" s="60">
        <v>51232.320671646143</v>
      </c>
      <c r="M58" s="60">
        <v>48801.780940989665</v>
      </c>
      <c r="N58" s="60"/>
      <c r="O58" s="60"/>
      <c r="P58" s="60">
        <v>59253.525911568773</v>
      </c>
      <c r="Q58" s="60">
        <v>68476.894645023087</v>
      </c>
      <c r="R58" s="60"/>
      <c r="S58" s="60"/>
      <c r="T58" s="56"/>
      <c r="U58" s="60">
        <v>91640.350300000035</v>
      </c>
      <c r="V58" s="60">
        <v>122261.54663711698</v>
      </c>
      <c r="W58" s="60">
        <v>231444.27695052369</v>
      </c>
    </row>
    <row r="59" spans="1:23" s="63" customFormat="1" ht="3.75" customHeight="1">
      <c r="A59" s="62" t="s">
        <v>111</v>
      </c>
      <c r="B59" s="16">
        <v>0.24749714258933631</v>
      </c>
      <c r="C59" s="16">
        <v>0.3046595672825827</v>
      </c>
      <c r="D59" s="33" t="str">
        <f>IFERROR(ROUND(($B59-C59)*100,1)&amp;" p.p","")</f>
        <v>-5,7 p.p</v>
      </c>
      <c r="E59" s="16">
        <v>0.26265941309516933</v>
      </c>
      <c r="F59" s="33" t="str">
        <f>IFERROR(ROUND(($B59-E59)*100,1)&amp;" p.p","")</f>
        <v>-1,5 p.p</v>
      </c>
      <c r="G59" s="33"/>
      <c r="H59" s="16">
        <v>0.25430718405357644</v>
      </c>
      <c r="I59" s="16">
        <v>0.32435838727187177</v>
      </c>
      <c r="J59" s="33" t="str">
        <f>IFERROR(ROUND(($H59-I59)*100,1)&amp;" p.p","")</f>
        <v>-7 p.p</v>
      </c>
      <c r="K59" s="33"/>
      <c r="L59" s="16">
        <v>0.34564712868437536</v>
      </c>
      <c r="M59" s="16">
        <v>0.3046595672825827</v>
      </c>
      <c r="N59" s="16"/>
      <c r="O59" s="16"/>
      <c r="P59" s="16">
        <v>0.26265941309516933</v>
      </c>
      <c r="Q59" s="16">
        <v>0.24749714258933631</v>
      </c>
      <c r="R59" s="16"/>
      <c r="S59" s="16"/>
      <c r="T59" s="33"/>
      <c r="U59" s="16">
        <v>0.24665268049394951</v>
      </c>
      <c r="V59" s="16">
        <v>0.24134933204099152</v>
      </c>
      <c r="W59" s="16">
        <v>0.32232554196923902</v>
      </c>
    </row>
    <row r="60" spans="1:23" s="52" customFormat="1" ht="11.25" hidden="1" customHeight="1">
      <c r="A60" s="48"/>
      <c r="B60" s="64"/>
      <c r="C60" s="64"/>
      <c r="D60" s="51" t="str">
        <f t="shared" ref="D60:F76" si="20">IFERROR($B60/C60-1,"")</f>
        <v/>
      </c>
      <c r="E60" s="64"/>
      <c r="F60" s="51" t="str">
        <f t="shared" si="20"/>
        <v/>
      </c>
      <c r="G60" s="51"/>
      <c r="H60" s="64"/>
      <c r="I60" s="64"/>
      <c r="J60" s="51" t="str">
        <f t="shared" ref="J60" si="21">IFERROR($B60/I60-1,"")</f>
        <v/>
      </c>
      <c r="K60" s="51"/>
      <c r="L60" s="64"/>
      <c r="M60" s="64"/>
      <c r="N60" s="64"/>
      <c r="O60" s="64"/>
      <c r="P60" s="64"/>
      <c r="Q60" s="64"/>
      <c r="R60" s="64"/>
      <c r="S60" s="64"/>
      <c r="T60" s="51"/>
      <c r="U60" s="64"/>
      <c r="V60" s="64"/>
      <c r="W60" s="64"/>
    </row>
    <row r="61" spans="1:23" s="52" customFormat="1" ht="11.25" customHeight="1" outlineLevel="1">
      <c r="A61" s="48" t="s">
        <v>74</v>
      </c>
      <c r="B61" s="49">
        <v>18991.618349852295</v>
      </c>
      <c r="C61" s="49">
        <v>2907.3087500000001</v>
      </c>
      <c r="D61" s="50">
        <f t="shared" si="20"/>
        <v>5.532370650297219</v>
      </c>
      <c r="E61" s="49">
        <v>6730.4157984370613</v>
      </c>
      <c r="F61" s="50">
        <f t="shared" si="20"/>
        <v>1.8217600395896096</v>
      </c>
      <c r="G61" s="64"/>
      <c r="H61" s="49">
        <v>25722.034148289356</v>
      </c>
      <c r="I61" s="49">
        <v>3362.8925487125202</v>
      </c>
      <c r="J61" s="50">
        <f t="shared" ref="J61:J79" si="22">IFERROR($H61/I61-1,"n.a.")</f>
        <v>6.6487826404495172</v>
      </c>
      <c r="K61" s="64"/>
      <c r="L61" s="49">
        <v>455.58379871251998</v>
      </c>
      <c r="M61" s="49">
        <v>2907.3087500000001</v>
      </c>
      <c r="N61" s="49"/>
      <c r="O61" s="49"/>
      <c r="P61" s="49">
        <v>6730.4157984370613</v>
      </c>
      <c r="Q61" s="49">
        <v>18991.618349852295</v>
      </c>
      <c r="R61" s="49"/>
      <c r="S61" s="49"/>
      <c r="T61" s="51"/>
      <c r="U61" s="49">
        <v>7394</v>
      </c>
      <c r="V61" s="49">
        <v>9059</v>
      </c>
      <c r="W61" s="49">
        <v>25405.209217804579</v>
      </c>
    </row>
    <row r="62" spans="1:23" s="52" customFormat="1" ht="11.25" customHeight="1" outlineLevel="1">
      <c r="A62" s="48" t="s">
        <v>75</v>
      </c>
      <c r="B62" s="49">
        <v>15737.335350000001</v>
      </c>
      <c r="C62" s="49">
        <v>3072.9706399999982</v>
      </c>
      <c r="D62" s="50">
        <f t="shared" si="20"/>
        <v>4.1212124011702276</v>
      </c>
      <c r="E62" s="49">
        <v>2840.5933199999986</v>
      </c>
      <c r="F62" s="50">
        <f t="shared" si="20"/>
        <v>4.5401578392784536</v>
      </c>
      <c r="G62" s="64"/>
      <c r="H62" s="49">
        <v>18577.928670000001</v>
      </c>
      <c r="I62" s="49">
        <v>22008.493449999998</v>
      </c>
      <c r="J62" s="50">
        <f t="shared" si="22"/>
        <v>-0.15587458486396288</v>
      </c>
      <c r="K62" s="64"/>
      <c r="L62" s="49">
        <v>18935.522809999999</v>
      </c>
      <c r="M62" s="49">
        <v>3072.9706399999982</v>
      </c>
      <c r="N62" s="49"/>
      <c r="O62" s="49"/>
      <c r="P62" s="49">
        <v>2840.5933199999986</v>
      </c>
      <c r="Q62" s="49">
        <v>15737.335350000001</v>
      </c>
      <c r="R62" s="49"/>
      <c r="S62" s="49"/>
      <c r="T62" s="51"/>
      <c r="U62" s="49">
        <v>0</v>
      </c>
      <c r="V62" s="49">
        <v>621</v>
      </c>
      <c r="W62" s="49">
        <v>16574.148449999986</v>
      </c>
    </row>
    <row r="63" spans="1:23" s="52" customFormat="1" ht="11.25" customHeight="1" outlineLevel="1">
      <c r="A63" s="48" t="s">
        <v>76</v>
      </c>
      <c r="B63" s="49">
        <v>2833.5095041019995</v>
      </c>
      <c r="C63" s="49">
        <v>1540.9229800000003</v>
      </c>
      <c r="D63" s="50">
        <f t="shared" si="20"/>
        <v>0.83883915087177097</v>
      </c>
      <c r="E63" s="49">
        <v>1688.6867000000002</v>
      </c>
      <c r="F63" s="50">
        <f t="shared" si="20"/>
        <v>0.67793676831942773</v>
      </c>
      <c r="G63" s="64"/>
      <c r="H63" s="49">
        <v>4522.1962041019997</v>
      </c>
      <c r="I63" s="49">
        <v>2730.1663500000004</v>
      </c>
      <c r="J63" s="50">
        <f t="shared" si="22"/>
        <v>0.65638119600367895</v>
      </c>
      <c r="K63" s="64"/>
      <c r="L63" s="49">
        <v>1189.2433700000001</v>
      </c>
      <c r="M63" s="49">
        <v>1540.9229800000003</v>
      </c>
      <c r="N63" s="49"/>
      <c r="O63" s="49"/>
      <c r="P63" s="49">
        <v>1688.6867000000002</v>
      </c>
      <c r="Q63" s="49">
        <v>2833.5095041019995</v>
      </c>
      <c r="R63" s="49"/>
      <c r="S63" s="49"/>
      <c r="T63" s="51"/>
      <c r="U63" s="49">
        <v>3076</v>
      </c>
      <c r="V63" s="49">
        <v>4912</v>
      </c>
      <c r="W63" s="49">
        <v>8723.9057339768915</v>
      </c>
    </row>
    <row r="64" spans="1:23" s="52" customFormat="1" ht="11.25" customHeight="1" outlineLevel="1">
      <c r="A64" s="48" t="s">
        <v>77</v>
      </c>
      <c r="B64" s="49">
        <v>71.773049999999998</v>
      </c>
      <c r="C64" s="49">
        <v>36.167950000000005</v>
      </c>
      <c r="D64" s="50">
        <f t="shared" si="20"/>
        <v>0.98443787939321936</v>
      </c>
      <c r="E64" s="49">
        <v>69.710939999999994</v>
      </c>
      <c r="F64" s="50">
        <f t="shared" si="20"/>
        <v>2.9580866360430669E-2</v>
      </c>
      <c r="G64" s="64"/>
      <c r="H64" s="49">
        <v>141.48399000000001</v>
      </c>
      <c r="I64" s="49">
        <v>79.524690000000007</v>
      </c>
      <c r="J64" s="50">
        <f t="shared" si="22"/>
        <v>0.77912029584774234</v>
      </c>
      <c r="K64" s="64"/>
      <c r="L64" s="49">
        <v>43.356740000000002</v>
      </c>
      <c r="M64" s="49">
        <v>36.167950000000005</v>
      </c>
      <c r="N64" s="49"/>
      <c r="O64" s="49"/>
      <c r="P64" s="49">
        <v>69.710939999999994</v>
      </c>
      <c r="Q64" s="49">
        <v>71.773049999999998</v>
      </c>
      <c r="R64" s="49"/>
      <c r="S64" s="49"/>
      <c r="T64" s="51"/>
      <c r="U64" s="49"/>
      <c r="V64" s="49">
        <v>130</v>
      </c>
      <c r="W64" s="49">
        <v>265.25017000000003</v>
      </c>
    </row>
    <row r="65" spans="1:23" s="52" customFormat="1" ht="11.25" customHeight="1" outlineLevel="1">
      <c r="A65" s="48" t="s">
        <v>78</v>
      </c>
      <c r="B65" s="49">
        <v>45.788556107559955</v>
      </c>
      <c r="C65" s="49">
        <v>75.515199999999993</v>
      </c>
      <c r="D65" s="50">
        <f t="shared" si="20"/>
        <v>-0.39365113106288585</v>
      </c>
      <c r="E65" s="49">
        <v>108.31669000000008</v>
      </c>
      <c r="F65" s="50">
        <f t="shared" si="20"/>
        <v>-0.57727146105037064</v>
      </c>
      <c r="G65" s="64"/>
      <c r="H65" s="49">
        <v>154.10524610756005</v>
      </c>
      <c r="I65" s="49">
        <v>177.32662000000005</v>
      </c>
      <c r="J65" s="50">
        <f t="shared" si="22"/>
        <v>-0.13095255462738753</v>
      </c>
      <c r="K65" s="64"/>
      <c r="L65" s="49">
        <v>101.81142000000006</v>
      </c>
      <c r="M65" s="49">
        <v>75.515199999999993</v>
      </c>
      <c r="N65" s="49"/>
      <c r="O65" s="49"/>
      <c r="P65" s="49">
        <v>108.31669000000008</v>
      </c>
      <c r="Q65" s="49">
        <v>45.788556107559955</v>
      </c>
      <c r="R65" s="49"/>
      <c r="S65" s="49"/>
      <c r="T65" s="51"/>
      <c r="U65" s="49">
        <v>1242</v>
      </c>
      <c r="V65" s="49">
        <v>604</v>
      </c>
      <c r="W65" s="49">
        <v>325.35002000000003</v>
      </c>
    </row>
    <row r="66" spans="1:23" s="57" customFormat="1" ht="11.25" customHeight="1" outlineLevel="1">
      <c r="A66" s="65" t="s">
        <v>79</v>
      </c>
      <c r="B66" s="54">
        <v>37680.024810061856</v>
      </c>
      <c r="C66" s="54">
        <v>7632.885519999998</v>
      </c>
      <c r="D66" s="55">
        <f t="shared" si="20"/>
        <v>3.9365373961565542</v>
      </c>
      <c r="E66" s="54">
        <v>11437.72344843706</v>
      </c>
      <c r="F66" s="55">
        <f t="shared" si="20"/>
        <v>2.2943640384320316</v>
      </c>
      <c r="G66" s="66"/>
      <c r="H66" s="54">
        <v>49117.748258498919</v>
      </c>
      <c r="I66" s="54">
        <v>28358.403658712516</v>
      </c>
      <c r="J66" s="55">
        <f t="shared" si="22"/>
        <v>0.73203502036365631</v>
      </c>
      <c r="K66" s="66"/>
      <c r="L66" s="54">
        <v>20725.518138712519</v>
      </c>
      <c r="M66" s="54">
        <v>7632.885519999998</v>
      </c>
      <c r="N66" s="54"/>
      <c r="O66" s="54"/>
      <c r="P66" s="54">
        <v>11437.72344843706</v>
      </c>
      <c r="Q66" s="54">
        <v>37680.024810061856</v>
      </c>
      <c r="R66" s="54"/>
      <c r="S66" s="54"/>
      <c r="T66" s="56"/>
      <c r="U66" s="54">
        <v>11712</v>
      </c>
      <c r="V66" s="54">
        <v>15326</v>
      </c>
      <c r="W66" s="54">
        <v>51293.863591781454</v>
      </c>
    </row>
    <row r="67" spans="1:23" s="52" customFormat="1" ht="11.25" customHeight="1" outlineLevel="1">
      <c r="A67" s="48" t="s">
        <v>74</v>
      </c>
      <c r="B67" s="49">
        <v>-5445.3206671633325</v>
      </c>
      <c r="C67" s="49">
        <v>-3514.0925799999973</v>
      </c>
      <c r="D67" s="50">
        <f t="shared" si="20"/>
        <v>0.54956665005204175</v>
      </c>
      <c r="E67" s="49">
        <v>-11196.99841</v>
      </c>
      <c r="F67" s="50">
        <f t="shared" si="20"/>
        <v>-0.51368032147792975</v>
      </c>
      <c r="G67" s="64"/>
      <c r="H67" s="49">
        <v>-16642.319077163331</v>
      </c>
      <c r="I67" s="49">
        <v>-13523.221239999993</v>
      </c>
      <c r="J67" s="50">
        <f t="shared" si="22"/>
        <v>0.23064754926418241</v>
      </c>
      <c r="K67" s="64"/>
      <c r="L67" s="49">
        <v>-10009.128659999997</v>
      </c>
      <c r="M67" s="49">
        <v>-3514.0925799999973</v>
      </c>
      <c r="N67" s="49"/>
      <c r="O67" s="49"/>
      <c r="P67" s="49">
        <v>-11196.99841</v>
      </c>
      <c r="Q67" s="49">
        <v>-5445.3206671633325</v>
      </c>
      <c r="R67" s="49"/>
      <c r="S67" s="49"/>
      <c r="T67" s="51"/>
      <c r="U67" s="49">
        <v>-16532</v>
      </c>
      <c r="V67" s="49">
        <v>-16321</v>
      </c>
      <c r="W67" s="49">
        <v>-21341.161779713551</v>
      </c>
    </row>
    <row r="68" spans="1:23" s="52" customFormat="1" ht="11.25" customHeight="1" outlineLevel="1">
      <c r="A68" s="48" t="s">
        <v>75</v>
      </c>
      <c r="B68" s="49">
        <v>-14517.437479999999</v>
      </c>
      <c r="C68" s="49">
        <v>0</v>
      </c>
      <c r="D68" s="50" t="str">
        <f t="shared" si="20"/>
        <v/>
      </c>
      <c r="E68" s="49">
        <v>-360.15298000000075</v>
      </c>
      <c r="F68" s="50">
        <f t="shared" si="20"/>
        <v>39.309086100023293</v>
      </c>
      <c r="G68" s="64"/>
      <c r="H68" s="49">
        <v>-14877.590459999999</v>
      </c>
      <c r="I68" s="49">
        <v>0</v>
      </c>
      <c r="J68" s="50" t="str">
        <f t="shared" si="22"/>
        <v>n.a.</v>
      </c>
      <c r="K68" s="64"/>
      <c r="L68" s="49">
        <v>0</v>
      </c>
      <c r="M68" s="49">
        <v>0</v>
      </c>
      <c r="N68" s="49"/>
      <c r="O68" s="49"/>
      <c r="P68" s="49">
        <v>-360.15298000000075</v>
      </c>
      <c r="Q68" s="49">
        <v>-14517.437479999999</v>
      </c>
      <c r="R68" s="49"/>
      <c r="S68" s="49"/>
      <c r="T68" s="51"/>
      <c r="U68" s="49">
        <v>-2986</v>
      </c>
      <c r="V68" s="49" t="s">
        <v>167</v>
      </c>
      <c r="W68" s="49">
        <v>0</v>
      </c>
    </row>
    <row r="69" spans="1:23" s="52" customFormat="1" ht="11.25" customHeight="1" outlineLevel="1">
      <c r="A69" s="48" t="s">
        <v>80</v>
      </c>
      <c r="B69" s="49">
        <v>-12988.362229999999</v>
      </c>
      <c r="C69" s="49">
        <v>-11054.019830000001</v>
      </c>
      <c r="D69" s="50">
        <f t="shared" si="20"/>
        <v>0.17498995204896395</v>
      </c>
      <c r="E69" s="49">
        <v>-10838.815319999998</v>
      </c>
      <c r="F69" s="50">
        <f t="shared" si="20"/>
        <v>0.19831935931536848</v>
      </c>
      <c r="G69" s="64"/>
      <c r="H69" s="49">
        <v>-23827.177549999997</v>
      </c>
      <c r="I69" s="49">
        <v>-36455.78210000004</v>
      </c>
      <c r="J69" s="50">
        <f t="shared" si="22"/>
        <v>-0.34640882248415761</v>
      </c>
      <c r="K69" s="64"/>
      <c r="L69" s="49">
        <v>-25401.762270000043</v>
      </c>
      <c r="M69" s="49">
        <v>-11054.019830000001</v>
      </c>
      <c r="N69" s="49"/>
      <c r="O69" s="49"/>
      <c r="P69" s="49">
        <v>-10838.815319999998</v>
      </c>
      <c r="Q69" s="49">
        <v>-12988.362229999999</v>
      </c>
      <c r="R69" s="49"/>
      <c r="S69" s="49"/>
      <c r="T69" s="51"/>
      <c r="U69" s="49">
        <v>-4450</v>
      </c>
      <c r="V69" s="49">
        <v>-24106</v>
      </c>
      <c r="W69" s="49">
        <v>-50288.001500000035</v>
      </c>
    </row>
    <row r="70" spans="1:23" s="52" customFormat="1" ht="11.25" customHeight="1" outlineLevel="1">
      <c r="A70" s="48" t="s">
        <v>81</v>
      </c>
      <c r="B70" s="49">
        <v>-1064.4332399999998</v>
      </c>
      <c r="C70" s="49">
        <v>-1164.7360900000001</v>
      </c>
      <c r="D70" s="50">
        <f t="shared" si="20"/>
        <v>-8.611637508373271E-2</v>
      </c>
      <c r="E70" s="49">
        <v>-1200.0524999999998</v>
      </c>
      <c r="F70" s="50">
        <f t="shared" si="20"/>
        <v>-0.11301110576412277</v>
      </c>
      <c r="G70" s="64"/>
      <c r="H70" s="49">
        <v>-2264.4857399999996</v>
      </c>
      <c r="I70" s="49">
        <v>-2308.16905</v>
      </c>
      <c r="J70" s="50">
        <f t="shared" si="22"/>
        <v>-1.8925524540761129E-2</v>
      </c>
      <c r="K70" s="64"/>
      <c r="L70" s="49">
        <v>-1143.4329599999999</v>
      </c>
      <c r="M70" s="49">
        <v>-1164.7360900000001</v>
      </c>
      <c r="N70" s="49"/>
      <c r="O70" s="49"/>
      <c r="P70" s="49">
        <v>-1200.0524999999998</v>
      </c>
      <c r="Q70" s="49">
        <v>-1064.4332399999998</v>
      </c>
      <c r="R70" s="49"/>
      <c r="S70" s="49"/>
      <c r="T70" s="51"/>
      <c r="U70" s="49" t="s">
        <v>167</v>
      </c>
      <c r="V70" s="49" t="s">
        <v>167</v>
      </c>
      <c r="W70" s="49">
        <v>-4147.6868999999997</v>
      </c>
    </row>
    <row r="71" spans="1:23" s="52" customFormat="1" ht="11.25" customHeight="1" outlineLevel="1">
      <c r="A71" s="48" t="s">
        <v>82</v>
      </c>
      <c r="B71" s="49">
        <v>-107.99737999999999</v>
      </c>
      <c r="C71" s="49">
        <v>-281.84670000000006</v>
      </c>
      <c r="D71" s="50">
        <f t="shared" si="20"/>
        <v>-0.61682226543720409</v>
      </c>
      <c r="E71" s="49">
        <v>-131.34932000000003</v>
      </c>
      <c r="F71" s="50">
        <f t="shared" si="20"/>
        <v>-0.17778500870807734</v>
      </c>
      <c r="G71" s="64"/>
      <c r="H71" s="49">
        <v>-239.34670000000003</v>
      </c>
      <c r="I71" s="49">
        <v>-597.39566000000013</v>
      </c>
      <c r="J71" s="50">
        <f t="shared" si="22"/>
        <v>-0.59934978436234376</v>
      </c>
      <c r="K71" s="64"/>
      <c r="L71" s="49">
        <v>-315.54896000000008</v>
      </c>
      <c r="M71" s="49">
        <v>-281.84670000000006</v>
      </c>
      <c r="N71" s="49"/>
      <c r="O71" s="49"/>
      <c r="P71" s="49">
        <v>-131.34932000000003</v>
      </c>
      <c r="Q71" s="49">
        <v>-107.99737999999999</v>
      </c>
      <c r="R71" s="49"/>
      <c r="S71" s="49"/>
      <c r="T71" s="51"/>
      <c r="U71" s="49">
        <v>-1749</v>
      </c>
      <c r="V71" s="49">
        <v>-880</v>
      </c>
      <c r="W71" s="49">
        <v>-866.29081000000019</v>
      </c>
    </row>
    <row r="72" spans="1:23" s="52" customFormat="1" ht="11.25" customHeight="1" outlineLevel="2">
      <c r="A72" s="48" t="s">
        <v>172</v>
      </c>
      <c r="B72" s="49">
        <v>0</v>
      </c>
      <c r="C72" s="49">
        <v>0</v>
      </c>
      <c r="D72" s="50" t="str">
        <f>IFERROR($B72/C72-1,"")</f>
        <v/>
      </c>
      <c r="E72" s="49">
        <v>0</v>
      </c>
      <c r="F72" s="50" t="str">
        <f>IFERROR($B72/E72-1,"")</f>
        <v/>
      </c>
      <c r="G72" s="64"/>
      <c r="H72" s="49"/>
      <c r="I72" s="49">
        <v>0</v>
      </c>
      <c r="J72" s="50" t="str">
        <f t="shared" si="22"/>
        <v>n.a.</v>
      </c>
      <c r="K72" s="64"/>
      <c r="L72" s="49"/>
      <c r="M72" s="49"/>
      <c r="N72" s="49"/>
      <c r="O72" s="49"/>
      <c r="P72" s="49"/>
      <c r="Q72" s="49"/>
      <c r="R72" s="49"/>
      <c r="S72" s="49"/>
      <c r="T72" s="51"/>
      <c r="U72" s="49">
        <v>-1162</v>
      </c>
      <c r="V72" s="49">
        <v>-244</v>
      </c>
      <c r="W72" s="49">
        <v>0</v>
      </c>
    </row>
    <row r="73" spans="1:23" s="52" customFormat="1" ht="11.25" customHeight="1" outlineLevel="1">
      <c r="A73" s="48" t="s">
        <v>83</v>
      </c>
      <c r="B73" s="49">
        <v>-414.23030999999997</v>
      </c>
      <c r="C73" s="49">
        <v>-858.92794000000004</v>
      </c>
      <c r="D73" s="50">
        <f t="shared" si="20"/>
        <v>-0.51773566709216612</v>
      </c>
      <c r="E73" s="49">
        <v>-1157.9626699999997</v>
      </c>
      <c r="F73" s="50">
        <f t="shared" si="20"/>
        <v>-0.64227662883122116</v>
      </c>
      <c r="G73" s="64"/>
      <c r="H73" s="49">
        <v>-1572.1929799999996</v>
      </c>
      <c r="I73" s="49">
        <v>-2491.0851400000001</v>
      </c>
      <c r="J73" s="50">
        <f t="shared" si="22"/>
        <v>-0.36887224175726108</v>
      </c>
      <c r="K73" s="64"/>
      <c r="L73" s="49">
        <v>-1632.1572000000001</v>
      </c>
      <c r="M73" s="49">
        <v>-858.92794000000004</v>
      </c>
      <c r="N73" s="49"/>
      <c r="O73" s="49"/>
      <c r="P73" s="49">
        <v>-1157.9626699999997</v>
      </c>
      <c r="Q73" s="49">
        <v>-414.23030999999997</v>
      </c>
      <c r="R73" s="49"/>
      <c r="S73" s="49"/>
      <c r="T73" s="51"/>
      <c r="U73" s="49">
        <v>-2228</v>
      </c>
      <c r="V73" s="49">
        <v>-5618</v>
      </c>
      <c r="W73" s="49">
        <v>-4434.5975300000009</v>
      </c>
    </row>
    <row r="74" spans="1:23" s="52" customFormat="1" ht="11.25" customHeight="1" outlineLevel="1">
      <c r="A74" s="48" t="s">
        <v>84</v>
      </c>
      <c r="B74" s="49">
        <v>-587.33261403892732</v>
      </c>
      <c r="C74" s="49">
        <v>-277.29696999999999</v>
      </c>
      <c r="D74" s="50">
        <f t="shared" si="20"/>
        <v>1.1180635837417459</v>
      </c>
      <c r="E74" s="49">
        <v>-510.10415985774341</v>
      </c>
      <c r="F74" s="50">
        <f t="shared" si="20"/>
        <v>0.15139742087718155</v>
      </c>
      <c r="G74" s="64"/>
      <c r="H74" s="49">
        <v>-1097.4367738966707</v>
      </c>
      <c r="I74" s="49">
        <v>-500.25728999999995</v>
      </c>
      <c r="J74" s="50">
        <f t="shared" si="22"/>
        <v>1.1937446906504268</v>
      </c>
      <c r="K74" s="64"/>
      <c r="L74" s="49">
        <v>-222.96031999999997</v>
      </c>
      <c r="M74" s="49">
        <v>-277.29696999999999</v>
      </c>
      <c r="N74" s="49"/>
      <c r="O74" s="49"/>
      <c r="P74" s="49">
        <v>-510.10415985774341</v>
      </c>
      <c r="Q74" s="49">
        <v>-587.33261403892732</v>
      </c>
      <c r="R74" s="49"/>
      <c r="S74" s="49"/>
      <c r="T74" s="51"/>
      <c r="U74" s="49">
        <v>-908</v>
      </c>
      <c r="V74" s="49">
        <v>-535</v>
      </c>
      <c r="W74" s="49">
        <v>-1267.4704299999999</v>
      </c>
    </row>
    <row r="75" spans="1:23" s="52" customFormat="1" ht="11.25" customHeight="1" outlineLevel="1">
      <c r="A75" s="48" t="s">
        <v>85</v>
      </c>
      <c r="B75" s="49">
        <v>-2769.0899885066665</v>
      </c>
      <c r="C75" s="49">
        <v>347.57269999999977</v>
      </c>
      <c r="D75" s="50">
        <f t="shared" si="20"/>
        <v>-8.9669375313615483</v>
      </c>
      <c r="E75" s="49">
        <v>-603.57607976550992</v>
      </c>
      <c r="F75" s="50">
        <f t="shared" si="20"/>
        <v>3.5878060468904955</v>
      </c>
      <c r="G75" s="64"/>
      <c r="H75" s="49">
        <v>-3372.6660682721763</v>
      </c>
      <c r="I75" s="49">
        <v>21.769669999999735</v>
      </c>
      <c r="J75" s="50">
        <f t="shared" si="22"/>
        <v>-155.92499740566657</v>
      </c>
      <c r="K75" s="64"/>
      <c r="L75" s="49">
        <v>-325.80303000000004</v>
      </c>
      <c r="M75" s="49">
        <v>347.57269999999977</v>
      </c>
      <c r="N75" s="49"/>
      <c r="O75" s="49"/>
      <c r="P75" s="49">
        <v>-603.57607976550992</v>
      </c>
      <c r="Q75" s="49">
        <v>-2769.0899885066665</v>
      </c>
      <c r="R75" s="49"/>
      <c r="S75" s="49"/>
      <c r="T75" s="51"/>
      <c r="U75" s="49">
        <v>-279</v>
      </c>
      <c r="V75" s="49">
        <v>-171</v>
      </c>
      <c r="W75" s="49">
        <v>-965.46376000000043</v>
      </c>
    </row>
    <row r="76" spans="1:23" s="57" customFormat="1" ht="9.75" outlineLevel="1">
      <c r="A76" s="65" t="s">
        <v>86</v>
      </c>
      <c r="B76" s="54">
        <v>-37894.203909708922</v>
      </c>
      <c r="C76" s="54">
        <v>-16803.347409999998</v>
      </c>
      <c r="D76" s="55">
        <f t="shared" si="20"/>
        <v>1.2551580339972821</v>
      </c>
      <c r="E76" s="54">
        <v>-25999.011439623253</v>
      </c>
      <c r="F76" s="55">
        <f t="shared" si="20"/>
        <v>0.45752479849895544</v>
      </c>
      <c r="G76" s="66"/>
      <c r="H76" s="54">
        <v>-63893.215349332168</v>
      </c>
      <c r="I76" s="54">
        <v>-55854.140810000041</v>
      </c>
      <c r="J76" s="55">
        <f t="shared" si="22"/>
        <v>0.14392978609551577</v>
      </c>
      <c r="K76" s="66"/>
      <c r="L76" s="54">
        <v>-39050.793400000039</v>
      </c>
      <c r="M76" s="54">
        <v>-16803.347409999998</v>
      </c>
      <c r="N76" s="54"/>
      <c r="O76" s="54"/>
      <c r="P76" s="54">
        <v>-25999.011439623253</v>
      </c>
      <c r="Q76" s="54">
        <v>-37894.203909708922</v>
      </c>
      <c r="R76" s="54"/>
      <c r="S76" s="54"/>
      <c r="T76" s="56"/>
      <c r="U76" s="54">
        <v>-30294</v>
      </c>
      <c r="V76" s="54">
        <v>-47875</v>
      </c>
      <c r="W76" s="54">
        <v>-83310.672709713588</v>
      </c>
    </row>
    <row r="77" spans="1:23" s="52" customFormat="1" ht="9.75">
      <c r="A77" s="48" t="s">
        <v>103</v>
      </c>
      <c r="B77" s="49">
        <v>-214.17909964706632</v>
      </c>
      <c r="C77" s="49">
        <v>-9170.4618900000005</v>
      </c>
      <c r="D77" s="50">
        <f t="shared" ref="D77:F79" si="23">IFERROR($B77/C77-1,"n.a.")</f>
        <v>-0.97664467698397839</v>
      </c>
      <c r="E77" s="49">
        <v>-14561.287991186193</v>
      </c>
      <c r="F77" s="50">
        <f t="shared" si="23"/>
        <v>-0.98529119815659805</v>
      </c>
      <c r="G77" s="51"/>
      <c r="H77" s="49">
        <v>-14775.467090833248</v>
      </c>
      <c r="I77" s="49">
        <v>-27495.737151287518</v>
      </c>
      <c r="J77" s="50">
        <f t="shared" si="22"/>
        <v>-0.46262698797506618</v>
      </c>
      <c r="K77" s="51"/>
      <c r="L77" s="49">
        <v>-18325.275261287519</v>
      </c>
      <c r="M77" s="49">
        <v>-9170.4618900000005</v>
      </c>
      <c r="N77" s="49"/>
      <c r="O77" s="49"/>
      <c r="P77" s="49">
        <v>-14561.287991186193</v>
      </c>
      <c r="Q77" s="49">
        <v>-214.17909964706632</v>
      </c>
      <c r="R77" s="49"/>
      <c r="S77" s="49"/>
      <c r="T77" s="51"/>
      <c r="U77" s="49">
        <v>-18581.924960000004</v>
      </c>
      <c r="V77" s="49">
        <v>-32549.049652057631</v>
      </c>
      <c r="W77" s="49">
        <v>-32016.809117932135</v>
      </c>
    </row>
    <row r="78" spans="1:23" s="52" customFormat="1" ht="9.75">
      <c r="A78" s="48" t="s">
        <v>107</v>
      </c>
      <c r="B78" s="49">
        <v>-10365.173779999997</v>
      </c>
      <c r="C78" s="49">
        <v>-2482.5733100000002</v>
      </c>
      <c r="D78" s="50">
        <f t="shared" si="23"/>
        <v>3.1751732922642262</v>
      </c>
      <c r="E78" s="49">
        <v>-2090.8679099999995</v>
      </c>
      <c r="F78" s="50">
        <f t="shared" si="23"/>
        <v>3.9573546613951329</v>
      </c>
      <c r="G78" s="51"/>
      <c r="H78" s="49">
        <v>-12456.041689999998</v>
      </c>
      <c r="I78" s="49">
        <v>-3640.6511000000028</v>
      </c>
      <c r="J78" s="50">
        <f t="shared" si="22"/>
        <v>2.4213774810774886</v>
      </c>
      <c r="K78" s="51"/>
      <c r="L78" s="49">
        <v>-1158.0777900000026</v>
      </c>
      <c r="M78" s="49">
        <v>-2482.5733100000002</v>
      </c>
      <c r="N78" s="49"/>
      <c r="O78" s="49"/>
      <c r="P78" s="49">
        <v>-2090.8679099999995</v>
      </c>
      <c r="Q78" s="49">
        <v>-10365.173779999997</v>
      </c>
      <c r="R78" s="49"/>
      <c r="S78" s="49"/>
      <c r="T78" s="51"/>
      <c r="U78" s="49">
        <v>-6799</v>
      </c>
      <c r="V78" s="49">
        <v>-469.88692409495502</v>
      </c>
      <c r="W78" s="49">
        <v>-20693.389377548334</v>
      </c>
    </row>
    <row r="79" spans="1:23" s="57" customFormat="1" ht="9.75">
      <c r="A79" s="59" t="s">
        <v>87</v>
      </c>
      <c r="B79" s="60">
        <v>26722.812089582658</v>
      </c>
      <c r="C79" s="60">
        <v>11143.648465186268</v>
      </c>
      <c r="D79" s="61">
        <f t="shared" si="23"/>
        <v>1.3980307861529426</v>
      </c>
      <c r="E79" s="60">
        <v>9450.4759493199363</v>
      </c>
      <c r="F79" s="61">
        <f t="shared" si="23"/>
        <v>1.8276683875911721</v>
      </c>
      <c r="G79" s="56"/>
      <c r="H79" s="60">
        <v>36173.288038902538</v>
      </c>
      <c r="I79" s="60">
        <v>18567.042408740781</v>
      </c>
      <c r="J79" s="61">
        <f t="shared" si="22"/>
        <v>0.94825256724104268</v>
      </c>
      <c r="K79" s="56"/>
      <c r="L79" s="60">
        <v>7423.3939435545108</v>
      </c>
      <c r="M79" s="60">
        <v>11143.648465186268</v>
      </c>
      <c r="N79" s="60"/>
      <c r="O79" s="60"/>
      <c r="P79" s="60">
        <v>9450.4759493199363</v>
      </c>
      <c r="Q79" s="60">
        <v>26722.812089582658</v>
      </c>
      <c r="R79" s="60"/>
      <c r="S79" s="60"/>
      <c r="T79" s="56"/>
      <c r="U79" s="60">
        <v>28057.425340000038</v>
      </c>
      <c r="V79" s="60">
        <v>19977.358490964387</v>
      </c>
      <c r="W79" s="60">
        <v>70586.843269602119</v>
      </c>
    </row>
    <row r="80" spans="1:23" s="63" customFormat="1" ht="3.75" customHeight="1">
      <c r="A80" s="62" t="s">
        <v>112</v>
      </c>
      <c r="B80" s="16">
        <v>9.6584689892975056E-2</v>
      </c>
      <c r="C80" s="16">
        <v>6.9567525075735839E-2</v>
      </c>
      <c r="D80" s="33" t="str">
        <f>IFERROR(ROUND(($B80-C80)*100,1)&amp;" p.p","")</f>
        <v>2,7 p.p</v>
      </c>
      <c r="E80" s="16">
        <v>4.1892130942941017E-2</v>
      </c>
      <c r="F80" s="33" t="str">
        <f>IFERROR(ROUND(($B80-E80)*100,1)&amp;" p.p","")</f>
        <v>5,5 p.p</v>
      </c>
      <c r="G80" s="33"/>
      <c r="H80" s="16">
        <v>7.2019860101035865E-2</v>
      </c>
      <c r="I80" s="16">
        <v>6.0203229049111517E-2</v>
      </c>
      <c r="J80" s="33" t="str">
        <f>IFERROR(ROUND(($H80-I80)*100,1)&amp;" p.p","")</f>
        <v>1,2 p.p</v>
      </c>
      <c r="K80" s="33"/>
      <c r="L80" s="16">
        <v>5.00831265897086E-2</v>
      </c>
      <c r="M80" s="16">
        <v>6.9567525075735839E-2</v>
      </c>
      <c r="N80" s="16"/>
      <c r="O80" s="16"/>
      <c r="P80" s="16">
        <v>4.1892130942941017E-2</v>
      </c>
      <c r="Q80" s="16">
        <v>9.6584689892975056E-2</v>
      </c>
      <c r="R80" s="16"/>
      <c r="S80" s="16"/>
      <c r="T80" s="33"/>
      <c r="U80" s="16">
        <v>7.5517380119288657E-2</v>
      </c>
      <c r="V80" s="16">
        <v>3.9436129023039328E-2</v>
      </c>
      <c r="W80" s="16">
        <v>9.8304191456140264E-2</v>
      </c>
    </row>
    <row r="81" spans="1:23" s="52" customFormat="1" ht="11.25" hidden="1" customHeight="1">
      <c r="A81" s="48"/>
      <c r="B81" s="64"/>
      <c r="C81" s="64"/>
      <c r="D81" s="51" t="str">
        <f t="shared" ref="D81:F81" si="24">IFERROR($B81/C81-1,"")</f>
        <v/>
      </c>
      <c r="E81" s="64"/>
      <c r="F81" s="51" t="str">
        <f t="shared" si="24"/>
        <v/>
      </c>
      <c r="G81" s="51"/>
      <c r="H81" s="16"/>
      <c r="I81" s="16"/>
      <c r="J81" s="33" t="str">
        <f t="shared" ref="J81" si="25">IFERROR($B81/I81-1,"")</f>
        <v/>
      </c>
      <c r="K81" s="51"/>
      <c r="L81" s="49"/>
      <c r="M81" s="49"/>
      <c r="N81" s="49"/>
      <c r="O81" s="49"/>
      <c r="P81" s="49"/>
      <c r="Q81" s="49"/>
      <c r="R81" s="64"/>
      <c r="S81" s="64"/>
      <c r="T81" s="51"/>
      <c r="U81" s="64"/>
      <c r="V81" s="64"/>
      <c r="W81" s="64"/>
    </row>
    <row r="82" spans="1:23" s="52" customFormat="1" ht="11.25" customHeight="1" outlineLevel="1">
      <c r="A82" s="67" t="s">
        <v>169</v>
      </c>
      <c r="B82" s="49">
        <v>4674.7682999999997</v>
      </c>
      <c r="C82" s="49">
        <v>0</v>
      </c>
      <c r="D82" s="50" t="str">
        <f>IFERROR($B82/C82-1,"n.a.")</f>
        <v>n.a.</v>
      </c>
      <c r="E82" s="49">
        <v>1876.0692299999998</v>
      </c>
      <c r="F82" s="50">
        <f>IFERROR($B82/E82-1,"n.a.")</f>
        <v>1.4917888024846504</v>
      </c>
      <c r="G82" s="51"/>
      <c r="H82" s="49">
        <v>6550.8375299999998</v>
      </c>
      <c r="I82" s="49">
        <v>0</v>
      </c>
      <c r="J82" s="50" t="str">
        <f t="shared" ref="J82:J89" si="26">IFERROR($H82/I82-1,"n.a.")</f>
        <v>n.a.</v>
      </c>
      <c r="K82" s="51"/>
      <c r="L82" s="49">
        <v>0</v>
      </c>
      <c r="M82" s="49">
        <v>0</v>
      </c>
      <c r="N82" s="49"/>
      <c r="O82" s="49"/>
      <c r="P82" s="49">
        <v>1876.0692299999998</v>
      </c>
      <c r="Q82" s="49">
        <v>4674.7682999999997</v>
      </c>
      <c r="R82" s="49"/>
      <c r="S82" s="49"/>
      <c r="T82" s="51"/>
      <c r="U82" s="49">
        <v>0</v>
      </c>
      <c r="V82" s="68">
        <v>0</v>
      </c>
      <c r="W82" s="49">
        <v>0</v>
      </c>
    </row>
    <row r="83" spans="1:23" s="52" customFormat="1" ht="11.25" customHeight="1" outlineLevel="2">
      <c r="A83" s="67" t="s">
        <v>170</v>
      </c>
      <c r="B83" s="49">
        <v>0</v>
      </c>
      <c r="C83" s="49">
        <v>0</v>
      </c>
      <c r="D83" s="50" t="str">
        <f t="shared" ref="D83:F89" si="27">IFERROR($B83/C83-1,"n.a.")</f>
        <v>n.a.</v>
      </c>
      <c r="E83" s="49">
        <v>0</v>
      </c>
      <c r="F83" s="50" t="str">
        <f t="shared" si="27"/>
        <v>n.a.</v>
      </c>
      <c r="G83" s="51"/>
      <c r="H83" s="49">
        <v>0</v>
      </c>
      <c r="I83" s="49">
        <v>0</v>
      </c>
      <c r="J83" s="50" t="str">
        <f t="shared" si="26"/>
        <v>n.a.</v>
      </c>
      <c r="K83" s="51"/>
      <c r="L83" s="49">
        <v>0</v>
      </c>
      <c r="M83" s="49">
        <v>0</v>
      </c>
      <c r="N83" s="49"/>
      <c r="O83" s="49"/>
      <c r="P83" s="49">
        <v>0</v>
      </c>
      <c r="Q83" s="49">
        <v>0</v>
      </c>
      <c r="R83" s="49"/>
      <c r="S83" s="49"/>
      <c r="T83" s="51"/>
      <c r="U83" s="49">
        <v>0</v>
      </c>
      <c r="V83" s="68">
        <v>88</v>
      </c>
      <c r="W83" s="49">
        <v>0</v>
      </c>
    </row>
    <row r="84" spans="1:23" s="52" customFormat="1" ht="11.25" customHeight="1" outlineLevel="1">
      <c r="A84" s="67" t="s">
        <v>181</v>
      </c>
      <c r="B84" s="49">
        <v>788.16380000000015</v>
      </c>
      <c r="C84" s="49">
        <v>3207.62345</v>
      </c>
      <c r="D84" s="50">
        <f t="shared" si="27"/>
        <v>-0.75428418818923393</v>
      </c>
      <c r="E84" s="49">
        <v>794.70561365865092</v>
      </c>
      <c r="F84" s="50">
        <f t="shared" si="27"/>
        <v>-8.2317446186566112E-3</v>
      </c>
      <c r="G84" s="51"/>
      <c r="H84" s="49">
        <v>1582.869413658651</v>
      </c>
      <c r="I84" s="49">
        <v>7014.9833699999981</v>
      </c>
      <c r="J84" s="50">
        <f t="shared" si="26"/>
        <v>-0.77435877889206584</v>
      </c>
      <c r="K84" s="51"/>
      <c r="L84" s="49">
        <v>3807.3599199999985</v>
      </c>
      <c r="M84" s="49">
        <v>3207.62345</v>
      </c>
      <c r="N84" s="49"/>
      <c r="O84" s="49"/>
      <c r="P84" s="49">
        <v>794.70561365865092</v>
      </c>
      <c r="Q84" s="49">
        <v>788.16380000000015</v>
      </c>
      <c r="R84" s="49"/>
      <c r="S84" s="49"/>
      <c r="T84" s="51"/>
      <c r="U84" s="49">
        <v>711</v>
      </c>
      <c r="V84" s="68">
        <v>2588</v>
      </c>
      <c r="W84" s="49">
        <v>11423.751399999997</v>
      </c>
    </row>
    <row r="85" spans="1:23" s="52" customFormat="1" ht="11.25" customHeight="1" outlineLevel="1">
      <c r="A85" s="67" t="s">
        <v>184</v>
      </c>
      <c r="B85" s="49">
        <v>-7698.4541665290672</v>
      </c>
      <c r="C85" s="49">
        <v>0</v>
      </c>
      <c r="D85" s="50" t="str">
        <f t="shared" si="27"/>
        <v>n.a.</v>
      </c>
      <c r="E85" s="49">
        <v>0</v>
      </c>
      <c r="F85" s="50" t="str">
        <f t="shared" si="27"/>
        <v>n.a.</v>
      </c>
      <c r="G85" s="51"/>
      <c r="H85" s="49">
        <v>-7698.4541665290672</v>
      </c>
      <c r="I85" s="49">
        <v>0</v>
      </c>
      <c r="J85" s="50" t="str">
        <f t="shared" si="26"/>
        <v>n.a.</v>
      </c>
      <c r="K85" s="51"/>
      <c r="L85" s="49">
        <v>0</v>
      </c>
      <c r="M85" s="49">
        <v>0</v>
      </c>
      <c r="N85" s="49"/>
      <c r="O85" s="49"/>
      <c r="P85" s="49">
        <v>0</v>
      </c>
      <c r="Q85" s="49">
        <v>-7698.4541665290672</v>
      </c>
      <c r="R85" s="49"/>
      <c r="S85" s="49"/>
      <c r="T85" s="51"/>
      <c r="U85" s="49">
        <v>0</v>
      </c>
      <c r="V85" s="68">
        <v>0</v>
      </c>
      <c r="W85" s="49">
        <v>0</v>
      </c>
    </row>
    <row r="86" spans="1:23" s="52" customFormat="1" ht="9.75" outlineLevel="1">
      <c r="A86" s="67" t="s">
        <v>117</v>
      </c>
      <c r="B86" s="49">
        <v>0</v>
      </c>
      <c r="C86" s="49">
        <v>130.05955</v>
      </c>
      <c r="D86" s="50">
        <f t="shared" si="27"/>
        <v>-1</v>
      </c>
      <c r="E86" s="49">
        <v>0</v>
      </c>
      <c r="F86" s="50" t="str">
        <f t="shared" si="27"/>
        <v>n.a.</v>
      </c>
      <c r="G86" s="51"/>
      <c r="H86" s="49"/>
      <c r="I86" s="49">
        <v>277.44313</v>
      </c>
      <c r="J86" s="50">
        <f t="shared" si="26"/>
        <v>-1</v>
      </c>
      <c r="K86" s="51"/>
      <c r="L86" s="49">
        <v>147.38357999999999</v>
      </c>
      <c r="M86" s="49">
        <v>130.05955</v>
      </c>
      <c r="N86" s="49"/>
      <c r="O86" s="49"/>
      <c r="P86" s="49">
        <v>0</v>
      </c>
      <c r="Q86" s="49">
        <v>0</v>
      </c>
      <c r="R86" s="49"/>
      <c r="S86" s="49"/>
      <c r="T86" s="51"/>
      <c r="U86" s="49">
        <v>0</v>
      </c>
      <c r="V86" s="68">
        <v>1302</v>
      </c>
      <c r="W86" s="49">
        <v>309.44313</v>
      </c>
    </row>
    <row r="87" spans="1:23" s="52" customFormat="1" ht="9.75" outlineLevel="1">
      <c r="A87" s="67" t="s">
        <v>89</v>
      </c>
      <c r="B87" s="49">
        <v>760.07750261988258</v>
      </c>
      <c r="C87" s="49">
        <v>-1134.8122200000003</v>
      </c>
      <c r="D87" s="50">
        <f t="shared" si="27"/>
        <v>-1.6697826206170765</v>
      </c>
      <c r="E87" s="49">
        <v>-908.06344684394128</v>
      </c>
      <c r="F87" s="50">
        <f t="shared" si="27"/>
        <v>-1.8370312727173443</v>
      </c>
      <c r="G87" s="51"/>
      <c r="H87" s="49">
        <v>-147.9859442240587</v>
      </c>
      <c r="I87" s="49">
        <v>-2479.4250099999999</v>
      </c>
      <c r="J87" s="50">
        <f t="shared" si="26"/>
        <v>-0.94031441014460904</v>
      </c>
      <c r="K87" s="51"/>
      <c r="L87" s="49">
        <v>-1344.6127899999997</v>
      </c>
      <c r="M87" s="49">
        <v>-1134.8122200000003</v>
      </c>
      <c r="N87" s="49"/>
      <c r="O87" s="49"/>
      <c r="P87" s="49">
        <v>-908.06344684394128</v>
      </c>
      <c r="Q87" s="49">
        <v>760.07750261988258</v>
      </c>
      <c r="R87" s="49"/>
      <c r="S87" s="49"/>
      <c r="T87" s="51"/>
      <c r="U87" s="49">
        <v>-241.74</v>
      </c>
      <c r="V87" s="68">
        <v>-1352.5200000000002</v>
      </c>
      <c r="W87" s="49">
        <v>-3989.2861401999999</v>
      </c>
    </row>
    <row r="88" spans="1:23" s="52" customFormat="1" ht="9.75">
      <c r="A88" s="48" t="s">
        <v>185</v>
      </c>
      <c r="B88" s="49">
        <v>-1475.4445639091837</v>
      </c>
      <c r="C88" s="49">
        <v>2202.8707799999997</v>
      </c>
      <c r="D88" s="50">
        <f t="shared" si="27"/>
        <v>-1.6697826206170767</v>
      </c>
      <c r="E88" s="49">
        <v>1762.7113968147091</v>
      </c>
      <c r="F88" s="50">
        <f t="shared" si="27"/>
        <v>-1.8370312727173443</v>
      </c>
      <c r="G88" s="51"/>
      <c r="H88" s="49">
        <v>287.26683290552546</v>
      </c>
      <c r="I88" s="49">
        <v>4813.0014899999987</v>
      </c>
      <c r="J88" s="50">
        <f t="shared" si="26"/>
        <v>-0.94031441014460904</v>
      </c>
      <c r="K88" s="51"/>
      <c r="L88" s="49">
        <v>2610.1307099999985</v>
      </c>
      <c r="M88" s="49">
        <v>2202.8707799999997</v>
      </c>
      <c r="N88" s="49"/>
      <c r="O88" s="49"/>
      <c r="P88" s="49">
        <v>1762.7113968147091</v>
      </c>
      <c r="Q88" s="49">
        <v>-1475.4445639091837</v>
      </c>
      <c r="R88" s="49"/>
      <c r="S88" s="49"/>
      <c r="T88" s="51"/>
      <c r="U88" s="49">
        <v>469.25999999999846</v>
      </c>
      <c r="V88" s="68">
        <v>2625.4799999999996</v>
      </c>
      <c r="W88" s="49">
        <v>7743.908389799999</v>
      </c>
    </row>
    <row r="89" spans="1:23" s="57" customFormat="1" ht="9.75">
      <c r="A89" s="59" t="s">
        <v>90</v>
      </c>
      <c r="B89" s="60">
        <v>25247.367525673511</v>
      </c>
      <c r="C89" s="60">
        <v>13346.519245186255</v>
      </c>
      <c r="D89" s="61">
        <f t="shared" si="27"/>
        <v>0.89168179821713323</v>
      </c>
      <c r="E89" s="60">
        <v>11213.187346134717</v>
      </c>
      <c r="F89" s="61">
        <f t="shared" si="27"/>
        <v>1.2515781415510281</v>
      </c>
      <c r="G89" s="56"/>
      <c r="H89" s="60">
        <v>36460.554871808221</v>
      </c>
      <c r="I89" s="60">
        <v>23380.04389874074</v>
      </c>
      <c r="J89" s="61">
        <f t="shared" si="26"/>
        <v>0.5594733281819031</v>
      </c>
      <c r="K89" s="56"/>
      <c r="L89" s="60">
        <v>10033.524653554483</v>
      </c>
      <c r="M89" s="60">
        <v>13346.519245186255</v>
      </c>
      <c r="N89" s="60"/>
      <c r="O89" s="60"/>
      <c r="P89" s="60">
        <v>11213.187346134717</v>
      </c>
      <c r="Q89" s="60">
        <v>25247.367525673511</v>
      </c>
      <c r="R89" s="60"/>
      <c r="S89" s="60"/>
      <c r="T89" s="56"/>
      <c r="U89" s="60">
        <v>28526.685340000036</v>
      </c>
      <c r="V89" s="60">
        <v>22602.838490964386</v>
      </c>
      <c r="W89" s="60">
        <v>78330.751659401896</v>
      </c>
    </row>
    <row r="90" spans="1:23" s="63" customFormat="1" ht="9.75">
      <c r="A90" s="62" t="s">
        <v>113</v>
      </c>
      <c r="B90" s="16">
        <v>9.1251966855380021E-2</v>
      </c>
      <c r="C90" s="16">
        <v>8.3319598169661557E-2</v>
      </c>
      <c r="D90" s="33" t="str">
        <f>IFERROR(ROUND(($B90-C90)*100,1)&amp;" p.p","")</f>
        <v>0,8 p.p</v>
      </c>
      <c r="E90" s="16">
        <v>4.9705889429389853E-2</v>
      </c>
      <c r="F90" s="33" t="str">
        <f>IFERROR(ROUND(($B90-E90)*100,1)&amp;" p.p","")</f>
        <v>4,2 p.p</v>
      </c>
      <c r="G90" s="33"/>
      <c r="H90" s="16">
        <v>7.2591799182030806E-2</v>
      </c>
      <c r="I90" s="16">
        <v>7.5809281146012722E-2</v>
      </c>
      <c r="J90" s="33" t="str">
        <f>IFERROR(ROUND(($H90-I90)*100,1)&amp;" p.p","")</f>
        <v>-0,3 p.p</v>
      </c>
      <c r="K90" s="33"/>
      <c r="L90" s="16">
        <v>6.7692795126580135E-2</v>
      </c>
      <c r="M90" s="16">
        <v>8.3319598169661557E-2</v>
      </c>
      <c r="N90" s="16"/>
      <c r="O90" s="16"/>
      <c r="P90" s="16">
        <v>4.9705889429389853E-2</v>
      </c>
      <c r="Q90" s="16">
        <v>9.1251966855380021E-2</v>
      </c>
      <c r="R90" s="16"/>
      <c r="S90" s="16"/>
      <c r="T90" s="33"/>
      <c r="U90" s="16">
        <v>7.6780407120709784E-2</v>
      </c>
      <c r="V90" s="16">
        <v>4.461893475154638E-2</v>
      </c>
      <c r="W90" s="16">
        <v>0.10908890171810945</v>
      </c>
    </row>
    <row r="91" spans="1:23" s="38" customFormat="1">
      <c r="B91" s="69"/>
      <c r="C91" s="69"/>
      <c r="E91" s="69"/>
      <c r="H91" s="69"/>
      <c r="I91" s="69"/>
      <c r="J91" s="40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3067-A84E-4FE7-9F2C-C1B430B5A741}">
  <sheetPr>
    <tabColor theme="1"/>
  </sheetPr>
  <dimension ref="A1:U40"/>
  <sheetViews>
    <sheetView showGridLines="0" zoomScale="115" zoomScaleNormal="115" workbookViewId="0">
      <selection activeCell="B2" sqref="B2:U2"/>
    </sheetView>
  </sheetViews>
  <sheetFormatPr defaultRowHeight="9"/>
  <cols>
    <col min="1" max="1" width="41.5" style="70" customWidth="1"/>
    <col min="2" max="6" width="8.125" style="70" customWidth="1"/>
    <col min="7" max="7" width="1" style="70" customWidth="1"/>
    <col min="8" max="9" width="8.125" style="70" customWidth="1"/>
    <col min="10" max="10" width="8.125" style="71" customWidth="1"/>
    <col min="11" max="11" width="1" style="70" customWidth="1"/>
    <col min="12" max="19" width="8.125" style="70" customWidth="1"/>
    <col min="20" max="20" width="1" style="70" customWidth="1"/>
    <col min="21" max="21" width="8.125" style="70" customWidth="1"/>
    <col min="22" max="22" width="6.875" style="70" customWidth="1"/>
    <col min="23" max="16384" width="9" style="70"/>
  </cols>
  <sheetData>
    <row r="1" spans="1:21" s="38" customFormat="1">
      <c r="B1" s="39"/>
      <c r="J1" s="40"/>
      <c r="L1" s="39"/>
    </row>
    <row r="2" spans="1:21" s="34" customFormat="1" ht="23.25">
      <c r="A2" s="41" t="s">
        <v>186</v>
      </c>
      <c r="B2" s="42" t="s">
        <v>174</v>
      </c>
      <c r="C2" s="42" t="s">
        <v>175</v>
      </c>
      <c r="D2" s="42" t="str">
        <f>"∆ % "</f>
        <v xml:space="preserve">∆ % </v>
      </c>
      <c r="E2" s="42" t="s">
        <v>1</v>
      </c>
      <c r="F2" s="42" t="str">
        <f>"∆ % "</f>
        <v xml:space="preserve">∆ % </v>
      </c>
      <c r="G2" s="43"/>
      <c r="H2" s="44" t="s">
        <v>176</v>
      </c>
      <c r="I2" s="44" t="s">
        <v>177</v>
      </c>
      <c r="J2" s="44" t="str">
        <f>"∆ % "</f>
        <v xml:space="preserve">∆ % </v>
      </c>
      <c r="K2" s="43"/>
      <c r="L2" s="42" t="s">
        <v>2</v>
      </c>
      <c r="M2" s="42" t="s">
        <v>175</v>
      </c>
      <c r="N2" s="42" t="s">
        <v>178</v>
      </c>
      <c r="O2" s="42" t="s">
        <v>0</v>
      </c>
      <c r="P2" s="42" t="s">
        <v>1</v>
      </c>
      <c r="Q2" s="42" t="s">
        <v>174</v>
      </c>
      <c r="R2" s="42" t="s">
        <v>179</v>
      </c>
      <c r="S2" s="42" t="s">
        <v>180</v>
      </c>
      <c r="T2" s="43"/>
      <c r="U2" s="44">
        <v>2020</v>
      </c>
    </row>
    <row r="3" spans="1:21" s="38" customFormat="1">
      <c r="A3" s="45"/>
      <c r="B3" s="46"/>
      <c r="C3" s="46"/>
      <c r="D3" s="47" t="str">
        <f t="shared" ref="D3:F11" si="0">IFERROR($B3/C3-1,"")</f>
        <v/>
      </c>
      <c r="E3" s="46"/>
      <c r="F3" s="47" t="str">
        <f t="shared" si="0"/>
        <v/>
      </c>
      <c r="G3" s="47"/>
      <c r="H3" s="46"/>
      <c r="I3" s="46"/>
      <c r="J3" s="47" t="str">
        <f t="shared" ref="J3:J11" si="1">IFERROR($B3/I3-1,"")</f>
        <v/>
      </c>
      <c r="K3" s="47"/>
      <c r="L3" s="46"/>
      <c r="M3" s="46"/>
      <c r="N3" s="46"/>
      <c r="O3" s="46"/>
      <c r="P3" s="46"/>
      <c r="Q3" s="46"/>
      <c r="R3" s="46"/>
      <c r="S3" s="46"/>
      <c r="T3" s="47"/>
      <c r="U3" s="46"/>
    </row>
    <row r="4" spans="1:21" s="52" customFormat="1" ht="9.75">
      <c r="A4" s="48" t="s">
        <v>3</v>
      </c>
      <c r="B4" s="49">
        <v>108001.09428427347</v>
      </c>
      <c r="C4" s="49">
        <v>71351.563042385227</v>
      </c>
      <c r="D4" s="50">
        <f t="shared" ref="D4:F6" si="2">IFERROR($B4/C4-1,"n.a.")</f>
        <v>0.51364720938372699</v>
      </c>
      <c r="E4" s="49">
        <v>90914.912263539241</v>
      </c>
      <c r="F4" s="50">
        <f t="shared" si="2"/>
        <v>0.18793596776737487</v>
      </c>
      <c r="G4" s="51"/>
      <c r="H4" s="49">
        <v>198916.00654781272</v>
      </c>
      <c r="I4" s="49">
        <v>130942.8737366659</v>
      </c>
      <c r="J4" s="50">
        <f t="shared" ref="J4:J6" si="3">IFERROR($B4/I4-1,"n.a.")</f>
        <v>-0.17520449030719876</v>
      </c>
      <c r="K4" s="51"/>
      <c r="L4" s="49">
        <v>59591.310694280677</v>
      </c>
      <c r="M4" s="49">
        <v>71351.563042385227</v>
      </c>
      <c r="N4" s="49"/>
      <c r="O4" s="49"/>
      <c r="P4" s="49">
        <v>90914.912263539241</v>
      </c>
      <c r="Q4" s="49">
        <v>108001.09428427347</v>
      </c>
      <c r="R4" s="49"/>
      <c r="S4" s="49"/>
      <c r="T4" s="51"/>
      <c r="U4" s="49">
        <v>308869</v>
      </c>
    </row>
    <row r="5" spans="1:21" s="52" customFormat="1" ht="9.75">
      <c r="A5" s="48" t="s">
        <v>4</v>
      </c>
      <c r="B5" s="49">
        <v>109132.11920603382</v>
      </c>
      <c r="C5" s="49">
        <v>85296.801453860098</v>
      </c>
      <c r="D5" s="50">
        <f t="shared" si="2"/>
        <v>0.2794397602947285</v>
      </c>
      <c r="E5" s="49">
        <v>110419.24779922767</v>
      </c>
      <c r="F5" s="50">
        <f t="shared" si="2"/>
        <v>-1.1656741182789032E-2</v>
      </c>
      <c r="G5" s="51"/>
      <c r="H5" s="49">
        <v>219551.36700526148</v>
      </c>
      <c r="I5" s="49">
        <v>135768.51809155766</v>
      </c>
      <c r="J5" s="50">
        <f t="shared" si="3"/>
        <v>-0.19618980349745851</v>
      </c>
      <c r="K5" s="51"/>
      <c r="L5" s="49">
        <v>50471.716637697551</v>
      </c>
      <c r="M5" s="49">
        <v>85296.801453860098</v>
      </c>
      <c r="N5" s="49"/>
      <c r="O5" s="49"/>
      <c r="P5" s="49">
        <v>110419.24779922767</v>
      </c>
      <c r="Q5" s="49">
        <v>109132.11920603382</v>
      </c>
      <c r="R5" s="49"/>
      <c r="S5" s="49"/>
      <c r="T5" s="51"/>
      <c r="U5" s="49">
        <v>314096.47572298348</v>
      </c>
    </row>
    <row r="6" spans="1:21" s="57" customFormat="1" ht="9.75">
      <c r="A6" s="53" t="s">
        <v>119</v>
      </c>
      <c r="B6" s="54">
        <v>217133.21349030727</v>
      </c>
      <c r="C6" s="54">
        <v>156648.36449624534</v>
      </c>
      <c r="D6" s="55">
        <f t="shared" si="2"/>
        <v>0.38611861150654825</v>
      </c>
      <c r="E6" s="54">
        <v>201334.16006276692</v>
      </c>
      <c r="F6" s="55">
        <f t="shared" si="2"/>
        <v>7.8471797446667324E-2</v>
      </c>
      <c r="G6" s="56"/>
      <c r="H6" s="54">
        <v>418467.3735530742</v>
      </c>
      <c r="I6" s="54">
        <v>266711.3918282236</v>
      </c>
      <c r="J6" s="55">
        <f t="shared" si="3"/>
        <v>-0.18588699192064251</v>
      </c>
      <c r="K6" s="56"/>
      <c r="L6" s="54">
        <v>110063.02733197823</v>
      </c>
      <c r="M6" s="54">
        <v>156648.36449624534</v>
      </c>
      <c r="N6" s="54"/>
      <c r="O6" s="54"/>
      <c r="P6" s="54">
        <v>201334.16006276692</v>
      </c>
      <c r="Q6" s="54">
        <v>217133.21349030727</v>
      </c>
      <c r="R6" s="54"/>
      <c r="S6" s="54"/>
      <c r="T6" s="56"/>
      <c r="U6" s="54">
        <v>622965.47572298348</v>
      </c>
    </row>
    <row r="7" spans="1:21" s="52" customFormat="1" ht="9.75">
      <c r="A7" s="58"/>
      <c r="B7" s="49"/>
      <c r="C7" s="49"/>
      <c r="D7" s="51" t="str">
        <f t="shared" si="0"/>
        <v/>
      </c>
      <c r="E7" s="49"/>
      <c r="F7" s="51" t="str">
        <f t="shared" si="0"/>
        <v/>
      </c>
      <c r="G7" s="51"/>
      <c r="H7" s="49"/>
      <c r="I7" s="49"/>
      <c r="J7" s="51" t="str">
        <f t="shared" si="1"/>
        <v/>
      </c>
      <c r="K7" s="51"/>
      <c r="L7" s="54"/>
      <c r="M7" s="72">
        <v>0.42326054710228744</v>
      </c>
      <c r="N7" s="72"/>
      <c r="O7" s="72"/>
      <c r="P7" s="72">
        <v>0.17390467269927345</v>
      </c>
      <c r="Q7" s="72">
        <v>7.8471797446667324E-2</v>
      </c>
      <c r="R7" s="54"/>
      <c r="S7" s="54"/>
      <c r="T7" s="51"/>
      <c r="U7" s="54"/>
    </row>
    <row r="8" spans="1:21" s="52" customFormat="1" ht="9.75">
      <c r="A8" s="48" t="s">
        <v>3</v>
      </c>
      <c r="B8" s="49">
        <v>108001.09428427347</v>
      </c>
      <c r="C8" s="49">
        <v>71351.563042385227</v>
      </c>
      <c r="D8" s="50">
        <f t="shared" ref="D8:F10" si="4">IFERROR($B8/C8-1,"n.a.")</f>
        <v>0.51364720938372699</v>
      </c>
      <c r="E8" s="49">
        <v>90914.912263539241</v>
      </c>
      <c r="F8" s="50">
        <f t="shared" si="4"/>
        <v>0.18793596776737487</v>
      </c>
      <c r="G8" s="51"/>
      <c r="H8" s="49">
        <v>198916.00654781272</v>
      </c>
      <c r="I8" s="49">
        <v>130942.8737366659</v>
      </c>
      <c r="J8" s="50">
        <f t="shared" ref="J8:J10" si="5">IFERROR($B8/I8-1,"n.a.")</f>
        <v>-0.17520449030719876</v>
      </c>
      <c r="K8" s="51"/>
      <c r="L8" s="49">
        <v>59591.310694280677</v>
      </c>
      <c r="M8" s="49">
        <v>71351.563042385227</v>
      </c>
      <c r="N8" s="49"/>
      <c r="O8" s="49"/>
      <c r="P8" s="49">
        <v>90914.912263539241</v>
      </c>
      <c r="Q8" s="49">
        <v>108001.09428427347</v>
      </c>
      <c r="R8" s="49"/>
      <c r="S8" s="49"/>
      <c r="T8" s="51"/>
      <c r="U8" s="49">
        <v>308869</v>
      </c>
    </row>
    <row r="9" spans="1:21" s="52" customFormat="1" ht="9.75">
      <c r="A9" s="48" t="s">
        <v>105</v>
      </c>
      <c r="B9" s="49">
        <v>60804.975428570797</v>
      </c>
      <c r="C9" s="49">
        <v>54278.207457470249</v>
      </c>
      <c r="D9" s="50">
        <f t="shared" si="4"/>
        <v>0.12024656444696702</v>
      </c>
      <c r="E9" s="49">
        <v>60139.327836840464</v>
      </c>
      <c r="F9" s="50">
        <f t="shared" si="4"/>
        <v>1.1068424202150151E-2</v>
      </c>
      <c r="G9" s="51"/>
      <c r="H9" s="49">
        <v>120944.30326541126</v>
      </c>
      <c r="I9" s="49">
        <v>104314.78782891631</v>
      </c>
      <c r="J9" s="50">
        <f t="shared" si="5"/>
        <v>-0.41710109665088624</v>
      </c>
      <c r="K9" s="51"/>
      <c r="L9" s="49">
        <v>50036.580371446049</v>
      </c>
      <c r="M9" s="49">
        <v>54278.207457470249</v>
      </c>
      <c r="N9" s="49"/>
      <c r="O9" s="49"/>
      <c r="P9" s="49">
        <v>60139.327836840464</v>
      </c>
      <c r="Q9" s="49">
        <v>60804.975428570797</v>
      </c>
      <c r="R9" s="49"/>
      <c r="S9" s="49"/>
      <c r="T9" s="51"/>
      <c r="U9" s="49">
        <v>218856.97119490334</v>
      </c>
    </row>
    <row r="10" spans="1:21" s="57" customFormat="1" ht="9.75">
      <c r="A10" s="53" t="s">
        <v>120</v>
      </c>
      <c r="B10" s="54">
        <v>168806.06971284427</v>
      </c>
      <c r="C10" s="54">
        <v>125629.77049985548</v>
      </c>
      <c r="D10" s="55">
        <f t="shared" si="4"/>
        <v>0.34367888312777306</v>
      </c>
      <c r="E10" s="54">
        <v>151054.24010037971</v>
      </c>
      <c r="F10" s="55">
        <f t="shared" si="4"/>
        <v>0.11751957178208294</v>
      </c>
      <c r="G10" s="56"/>
      <c r="H10" s="54">
        <v>319860.30981322401</v>
      </c>
      <c r="I10" s="54">
        <v>235257.66156558221</v>
      </c>
      <c r="J10" s="55">
        <f t="shared" si="5"/>
        <v>-0.2824630297288464</v>
      </c>
      <c r="K10" s="56"/>
      <c r="L10" s="54">
        <v>109627.89106572673</v>
      </c>
      <c r="M10" s="54">
        <v>125629.77049985548</v>
      </c>
      <c r="N10" s="54"/>
      <c r="O10" s="54"/>
      <c r="P10" s="54">
        <v>151054.24010037971</v>
      </c>
      <c r="Q10" s="54">
        <v>168806.06971284427</v>
      </c>
      <c r="R10" s="54"/>
      <c r="S10" s="54"/>
      <c r="T10" s="56"/>
      <c r="U10" s="54">
        <v>527725.97119490337</v>
      </c>
    </row>
    <row r="11" spans="1:21" s="52" customFormat="1" ht="9.75">
      <c r="A11" s="58"/>
      <c r="B11" s="49"/>
      <c r="C11" s="49"/>
      <c r="D11" s="51" t="str">
        <f t="shared" si="0"/>
        <v/>
      </c>
      <c r="E11" s="49"/>
      <c r="F11" s="51" t="str">
        <f t="shared" si="0"/>
        <v/>
      </c>
      <c r="G11" s="51"/>
      <c r="H11" s="49"/>
      <c r="I11" s="49"/>
      <c r="J11" s="51" t="str">
        <f t="shared" si="1"/>
        <v/>
      </c>
      <c r="K11" s="51"/>
      <c r="L11" s="49"/>
      <c r="M11" s="49"/>
      <c r="N11" s="49"/>
      <c r="O11" s="49"/>
      <c r="P11" s="49"/>
      <c r="Q11" s="49"/>
      <c r="R11" s="49"/>
      <c r="S11" s="49"/>
      <c r="T11" s="51"/>
      <c r="U11" s="49"/>
    </row>
    <row r="12" spans="1:21" s="52" customFormat="1" ht="9.75">
      <c r="A12" s="48" t="s">
        <v>96</v>
      </c>
      <c r="B12" s="49">
        <v>-25401.115670605453</v>
      </c>
      <c r="C12" s="49">
        <v>-19629.231225667343</v>
      </c>
      <c r="D12" s="50">
        <f t="shared" ref="D12:F14" si="6">IFERROR($B12/C12-1,"n.a.")</f>
        <v>0.29404536421124572</v>
      </c>
      <c r="E12" s="49">
        <v>-22891.240864563413</v>
      </c>
      <c r="F12" s="50">
        <f t="shared" si="6"/>
        <v>0.10964345798865938</v>
      </c>
      <c r="G12" s="51"/>
      <c r="H12" s="49">
        <v>-48292.356535168867</v>
      </c>
      <c r="I12" s="49">
        <v>-35843.050075108775</v>
      </c>
      <c r="J12" s="50">
        <f t="shared" ref="J12:J14" si="7">IFERROR($B12/I12-1,"n.a.")</f>
        <v>-0.29132382379910038</v>
      </c>
      <c r="K12" s="51"/>
      <c r="L12" s="49">
        <v>-16213.818849441433</v>
      </c>
      <c r="M12" s="49">
        <v>-19629.231225667343</v>
      </c>
      <c r="N12" s="49"/>
      <c r="O12" s="49"/>
      <c r="P12" s="49">
        <v>-22891.240864563413</v>
      </c>
      <c r="Q12" s="49">
        <v>-25401.115670605453</v>
      </c>
      <c r="R12" s="49"/>
      <c r="S12" s="49"/>
      <c r="T12" s="51"/>
      <c r="U12" s="49">
        <v>-81238.927611541658</v>
      </c>
    </row>
    <row r="13" spans="1:21" s="52" customFormat="1" ht="9.75">
      <c r="A13" s="48" t="s">
        <v>52</v>
      </c>
      <c r="B13" s="49">
        <v>-4687.874609999998</v>
      </c>
      <c r="C13" s="49">
        <v>-1158.8938035879166</v>
      </c>
      <c r="D13" s="50">
        <f t="shared" si="6"/>
        <v>3.0451287214466189</v>
      </c>
      <c r="E13" s="49">
        <v>-2972.7405460522632</v>
      </c>
      <c r="F13" s="50">
        <f t="shared" si="6"/>
        <v>0.5769538368309326</v>
      </c>
      <c r="G13" s="51"/>
      <c r="H13" s="49">
        <v>-7660.6151560522612</v>
      </c>
      <c r="I13" s="49">
        <v>-2444.0527284771852</v>
      </c>
      <c r="J13" s="50">
        <f t="shared" si="7"/>
        <v>0.91807425239997587</v>
      </c>
      <c r="K13" s="51"/>
      <c r="L13" s="49">
        <v>-1285.1589248892685</v>
      </c>
      <c r="M13" s="49">
        <v>-1158.8938035879166</v>
      </c>
      <c r="N13" s="49"/>
      <c r="O13" s="49"/>
      <c r="P13" s="49">
        <v>-2972.7405460522632</v>
      </c>
      <c r="Q13" s="49">
        <v>-4687.874609999998</v>
      </c>
      <c r="R13" s="49"/>
      <c r="S13" s="49"/>
      <c r="T13" s="51"/>
      <c r="U13" s="49">
        <v>-5809.552483221727</v>
      </c>
    </row>
    <row r="14" spans="1:21" s="57" customFormat="1" ht="9.75">
      <c r="A14" s="59" t="s">
        <v>5</v>
      </c>
      <c r="B14" s="60">
        <v>138717.07943223882</v>
      </c>
      <c r="C14" s="60">
        <v>104841.64547060023</v>
      </c>
      <c r="D14" s="61">
        <f t="shared" si="6"/>
        <v>0.32311047589517261</v>
      </c>
      <c r="E14" s="60">
        <v>125190.25868976404</v>
      </c>
      <c r="F14" s="61">
        <f t="shared" si="6"/>
        <v>0.10805010616677291</v>
      </c>
      <c r="G14" s="56"/>
      <c r="H14" s="60">
        <v>263907.33812200284</v>
      </c>
      <c r="I14" s="60">
        <v>196970.55876199625</v>
      </c>
      <c r="J14" s="61">
        <f t="shared" si="7"/>
        <v>-0.29574713955168475</v>
      </c>
      <c r="K14" s="56"/>
      <c r="L14" s="60">
        <v>92128.91329139602</v>
      </c>
      <c r="M14" s="60">
        <v>104841.64547060023</v>
      </c>
      <c r="N14" s="60"/>
      <c r="O14" s="60"/>
      <c r="P14" s="60">
        <v>125190.25868976404</v>
      </c>
      <c r="Q14" s="60">
        <v>138717.07943223882</v>
      </c>
      <c r="R14" s="60"/>
      <c r="S14" s="60"/>
      <c r="T14" s="56"/>
      <c r="U14" s="60">
        <v>440677.49110013997</v>
      </c>
    </row>
    <row r="15" spans="1:21" s="52" customFormat="1" ht="9.75">
      <c r="A15" s="58"/>
      <c r="B15" s="49"/>
      <c r="C15" s="49"/>
      <c r="D15" s="51" t="s">
        <v>171</v>
      </c>
      <c r="E15" s="49"/>
      <c r="F15" s="51" t="s">
        <v>171</v>
      </c>
      <c r="G15" s="51"/>
      <c r="H15" s="49"/>
      <c r="I15" s="49"/>
      <c r="J15" s="51" t="s">
        <v>171</v>
      </c>
      <c r="K15" s="51"/>
      <c r="L15" s="49"/>
      <c r="M15" s="49"/>
      <c r="N15" s="49"/>
      <c r="O15" s="49"/>
      <c r="P15" s="49"/>
      <c r="Q15" s="49"/>
      <c r="R15" s="49"/>
      <c r="S15" s="49"/>
      <c r="T15" s="51"/>
      <c r="U15" s="49"/>
    </row>
    <row r="16" spans="1:21" s="52" customFormat="1" ht="9.75">
      <c r="A16" s="48" t="s">
        <v>97</v>
      </c>
      <c r="B16" s="49">
        <v>-87826.10288407492</v>
      </c>
      <c r="C16" s="49">
        <v>-66924.075409350378</v>
      </c>
      <c r="D16" s="50">
        <f t="shared" ref="D16:F17" si="8">IFERROR($B16/C16-1,"n.a.")</f>
        <v>0.31232448632087029</v>
      </c>
      <c r="E16" s="49">
        <v>-80294.142729140571</v>
      </c>
      <c r="F16" s="50">
        <f t="shared" si="8"/>
        <v>9.3804602663761116E-2</v>
      </c>
      <c r="G16" s="51"/>
      <c r="H16" s="49">
        <v>-168120.2456132154</v>
      </c>
      <c r="I16" s="49">
        <v>-122024.24657599622</v>
      </c>
      <c r="J16" s="50">
        <f t="shared" ref="J16:J17" si="9">IFERROR($B16/I16-1,"n.a.")</f>
        <v>-0.28025695426541997</v>
      </c>
      <c r="K16" s="51"/>
      <c r="L16" s="49">
        <v>-55100.171166645836</v>
      </c>
      <c r="M16" s="49">
        <v>-66924.075409350378</v>
      </c>
      <c r="N16" s="49"/>
      <c r="O16" s="49"/>
      <c r="P16" s="49">
        <v>-80294.142729140571</v>
      </c>
      <c r="Q16" s="49">
        <v>-87826.10288407492</v>
      </c>
      <c r="R16" s="49"/>
      <c r="S16" s="49"/>
      <c r="T16" s="51"/>
      <c r="U16" s="49">
        <v>-270132.99554159999</v>
      </c>
    </row>
    <row r="17" spans="1:21" s="57" customFormat="1" ht="9.75">
      <c r="A17" s="59" t="s">
        <v>6</v>
      </c>
      <c r="B17" s="60">
        <v>50890.976548163904</v>
      </c>
      <c r="C17" s="60">
        <v>37917.570061249848</v>
      </c>
      <c r="D17" s="61">
        <f t="shared" si="8"/>
        <v>0.34214762354121242</v>
      </c>
      <c r="E17" s="60">
        <v>44896.115960623472</v>
      </c>
      <c r="F17" s="61">
        <f t="shared" si="8"/>
        <v>0.13352737668439452</v>
      </c>
      <c r="G17" s="56"/>
      <c r="H17" s="60">
        <v>95787.092508787435</v>
      </c>
      <c r="I17" s="60">
        <v>74946.312186000025</v>
      </c>
      <c r="J17" s="61">
        <f t="shared" si="9"/>
        <v>-0.32096756913317026</v>
      </c>
      <c r="K17" s="56"/>
      <c r="L17" s="60">
        <v>37028.742124750184</v>
      </c>
      <c r="M17" s="60">
        <v>37917.570061249848</v>
      </c>
      <c r="N17" s="60"/>
      <c r="O17" s="60"/>
      <c r="P17" s="60">
        <v>44896.115960623472</v>
      </c>
      <c r="Q17" s="60">
        <v>50890.976548163904</v>
      </c>
      <c r="R17" s="60"/>
      <c r="S17" s="60"/>
      <c r="T17" s="56"/>
      <c r="U17" s="60">
        <v>170544.49555853999</v>
      </c>
    </row>
    <row r="18" spans="1:21" s="63" customFormat="1" ht="9.75">
      <c r="A18" s="62" t="s">
        <v>108</v>
      </c>
      <c r="B18" s="16">
        <v>0.36686885822897797</v>
      </c>
      <c r="C18" s="16">
        <v>0.36166515596974985</v>
      </c>
      <c r="D18" s="33" t="str">
        <f>IFERROR(ROUND(($B18-C18)*100,1)&amp;" p.p","")</f>
        <v>0,5 p.p</v>
      </c>
      <c r="E18" s="16">
        <v>0.35862307842881969</v>
      </c>
      <c r="F18" s="33" t="str">
        <f>IFERROR(ROUND(($B18-E18)*100,1)&amp;" p.p","")</f>
        <v>0,8 p.p</v>
      </c>
      <c r="G18" s="33"/>
      <c r="H18" s="16">
        <v>0.36295729095833484</v>
      </c>
      <c r="I18" s="16">
        <v>0.38049499710542661</v>
      </c>
      <c r="J18" s="33" t="str">
        <f>IFERROR(ROUND(($B18-I18)*100,1)&amp;" p.p","")</f>
        <v>-1,4 p.p</v>
      </c>
      <c r="K18" s="33"/>
      <c r="L18" s="16">
        <v>0.40192314010729052</v>
      </c>
      <c r="M18" s="16">
        <v>0.36166515596974985</v>
      </c>
      <c r="N18" s="16"/>
      <c r="O18" s="16"/>
      <c r="P18" s="16">
        <v>0.35862307842881969</v>
      </c>
      <c r="Q18" s="16">
        <v>0.36686885822897797</v>
      </c>
      <c r="R18" s="16"/>
      <c r="S18" s="16"/>
      <c r="T18" s="33"/>
      <c r="U18" s="16">
        <v>0.38700523399273257</v>
      </c>
    </row>
    <row r="19" spans="1:21" s="52" customFormat="1" ht="9.75">
      <c r="A19" s="58"/>
      <c r="B19" s="64"/>
      <c r="C19" s="64"/>
      <c r="D19" s="51" t="s">
        <v>171</v>
      </c>
      <c r="E19" s="64"/>
      <c r="F19" s="51" t="s">
        <v>171</v>
      </c>
      <c r="G19" s="51"/>
      <c r="H19" s="64"/>
      <c r="I19" s="64"/>
      <c r="J19" s="51" t="s">
        <v>171</v>
      </c>
      <c r="K19" s="51"/>
      <c r="L19" s="64"/>
      <c r="M19" s="64"/>
      <c r="N19" s="64"/>
      <c r="O19" s="64"/>
      <c r="P19" s="64"/>
      <c r="Q19" s="64"/>
      <c r="R19" s="64"/>
      <c r="S19" s="64"/>
      <c r="T19" s="51"/>
      <c r="U19" s="64"/>
    </row>
    <row r="20" spans="1:21" s="52" customFormat="1" ht="9.75">
      <c r="A20" s="48" t="s">
        <v>106</v>
      </c>
      <c r="B20" s="49">
        <v>-14740.448883657298</v>
      </c>
      <c r="C20" s="49">
        <v>-14818.150865995831</v>
      </c>
      <c r="D20" s="50">
        <f t="shared" ref="D20:F21" si="10">IFERROR($B20/C20-1,"n.a.")</f>
        <v>-5.2437030126910589E-3</v>
      </c>
      <c r="E20" s="49">
        <v>-18358.219225768808</v>
      </c>
      <c r="F20" s="50">
        <f t="shared" si="10"/>
        <v>-0.19706542871180932</v>
      </c>
      <c r="G20" s="51"/>
      <c r="H20" s="49">
        <v>-33098.668109426108</v>
      </c>
      <c r="I20" s="49">
        <v>-27704.739475157396</v>
      </c>
      <c r="J20" s="50">
        <f t="shared" ref="J20:J21" si="11">IFERROR($B20/I20-1,"n.a.")</f>
        <v>-0.46794486564744875</v>
      </c>
      <c r="K20" s="51"/>
      <c r="L20" s="49">
        <v>-12886.588609161563</v>
      </c>
      <c r="M20" s="49">
        <v>-14818.150865995831</v>
      </c>
      <c r="N20" s="49"/>
      <c r="O20" s="49"/>
      <c r="P20" s="49">
        <v>-18358.219225768808</v>
      </c>
      <c r="Q20" s="49">
        <v>-14740.448883657298</v>
      </c>
      <c r="R20" s="49"/>
      <c r="S20" s="49"/>
      <c r="T20" s="51"/>
      <c r="U20" s="49">
        <v>-58056.49445839999</v>
      </c>
    </row>
    <row r="21" spans="1:21" s="57" customFormat="1" ht="9.75">
      <c r="A21" s="59" t="s">
        <v>73</v>
      </c>
      <c r="B21" s="60">
        <v>36150.527664506604</v>
      </c>
      <c r="C21" s="60">
        <v>23099.419195254017</v>
      </c>
      <c r="D21" s="61">
        <f t="shared" si="10"/>
        <v>0.56499725637837916</v>
      </c>
      <c r="E21" s="60">
        <v>26537.896734854665</v>
      </c>
      <c r="F21" s="61">
        <f t="shared" si="10"/>
        <v>0.36222278749870873</v>
      </c>
      <c r="G21" s="56"/>
      <c r="H21" s="60">
        <v>62688.424399361327</v>
      </c>
      <c r="I21" s="60">
        <v>47241.572710842636</v>
      </c>
      <c r="J21" s="61">
        <f t="shared" si="11"/>
        <v>-0.23477298510408129</v>
      </c>
      <c r="K21" s="56"/>
      <c r="L21" s="60">
        <v>24142.153515588623</v>
      </c>
      <c r="M21" s="60">
        <v>23099.419195254017</v>
      </c>
      <c r="N21" s="60"/>
      <c r="O21" s="60"/>
      <c r="P21" s="60">
        <v>26537.896734854665</v>
      </c>
      <c r="Q21" s="60">
        <v>36150.527664506604</v>
      </c>
      <c r="R21" s="60"/>
      <c r="S21" s="60"/>
      <c r="T21" s="56"/>
      <c r="U21" s="60">
        <v>112488.00110014</v>
      </c>
    </row>
    <row r="22" spans="1:21" s="63" customFormat="1" ht="9.75">
      <c r="A22" s="62" t="s">
        <v>109</v>
      </c>
      <c r="B22" s="16">
        <v>0.26060617634446076</v>
      </c>
      <c r="C22" s="16">
        <v>0.22032675175564251</v>
      </c>
      <c r="D22" s="33" t="str">
        <f>IFERROR(ROUND(($B22-C22)*100,1)&amp;" p.p","")</f>
        <v>4 p.p</v>
      </c>
      <c r="E22" s="16">
        <v>0.21198052478363069</v>
      </c>
      <c r="F22" s="33" t="str">
        <f>IFERROR(ROUND(($B22-E22)*100,1)&amp;" p.p","")</f>
        <v>4,9 p.p</v>
      </c>
      <c r="G22" s="33"/>
      <c r="H22" s="16">
        <v>0.23753952749271728</v>
      </c>
      <c r="I22" s="16">
        <v>0.2398407813216677</v>
      </c>
      <c r="J22" s="33" t="str">
        <f>IFERROR(ROUND(($B22-I22)*100,1)&amp;" p.p","")</f>
        <v>2,1 p.p</v>
      </c>
      <c r="K22" s="33"/>
      <c r="L22" s="16">
        <v>0.2620475229011876</v>
      </c>
      <c r="M22" s="16">
        <v>0.22032675175564251</v>
      </c>
      <c r="N22" s="16"/>
      <c r="O22" s="16"/>
      <c r="P22" s="16">
        <v>0.21198052478363069</v>
      </c>
      <c r="Q22" s="16">
        <v>0.26060617634446076</v>
      </c>
      <c r="R22" s="16"/>
      <c r="S22" s="16"/>
      <c r="T22" s="33"/>
      <c r="U22" s="16">
        <v>0.25526150840905582</v>
      </c>
    </row>
    <row r="23" spans="1:21" s="52" customFormat="1" ht="9.75">
      <c r="A23" s="62"/>
      <c r="B23" s="64"/>
      <c r="C23" s="64"/>
      <c r="D23" s="51" t="s">
        <v>171</v>
      </c>
      <c r="E23" s="64"/>
      <c r="F23" s="51" t="s">
        <v>171</v>
      </c>
      <c r="G23" s="51"/>
      <c r="H23" s="64"/>
      <c r="I23" s="64"/>
      <c r="J23" s="51" t="s">
        <v>171</v>
      </c>
      <c r="K23" s="51"/>
      <c r="L23" s="64"/>
      <c r="M23" s="64"/>
      <c r="N23" s="64"/>
      <c r="O23" s="64"/>
      <c r="P23" s="64"/>
      <c r="Q23" s="64"/>
      <c r="R23" s="64"/>
      <c r="S23" s="64"/>
      <c r="T23" s="51"/>
      <c r="U23" s="64"/>
    </row>
    <row r="24" spans="1:21" s="52" customFormat="1" ht="9.75">
      <c r="A24" s="48" t="s">
        <v>102</v>
      </c>
      <c r="B24" s="49">
        <v>26463.051171634819</v>
      </c>
      <c r="C24" s="49">
        <v>18793.706425747554</v>
      </c>
      <c r="D24" s="50">
        <f t="shared" ref="D24:F29" si="12">IFERROR($B24/C24-1,"n.a.")</f>
        <v>0.40808048035592326</v>
      </c>
      <c r="E24" s="49">
        <v>24040.99745567295</v>
      </c>
      <c r="F24" s="50">
        <f t="shared" si="12"/>
        <v>0.10074680638470501</v>
      </c>
      <c r="G24" s="51"/>
      <c r="H24" s="49">
        <v>50504.048627307769</v>
      </c>
      <c r="I24" s="49">
        <v>35467.221341535333</v>
      </c>
      <c r="J24" s="50">
        <f t="shared" ref="J24:J29" si="13">IFERROR($B24/I24-1,"n.a.")</f>
        <v>-0.2538730080711401</v>
      </c>
      <c r="K24" s="51"/>
      <c r="L24" s="49">
        <v>16673.514915787779</v>
      </c>
      <c r="M24" s="49">
        <v>18793.706425747554</v>
      </c>
      <c r="N24" s="49"/>
      <c r="O24" s="49"/>
      <c r="P24" s="49">
        <v>24040.99745567295</v>
      </c>
      <c r="Q24" s="49">
        <v>26463.051171634819</v>
      </c>
      <c r="R24" s="49"/>
      <c r="S24" s="49"/>
      <c r="T24" s="51"/>
      <c r="U24" s="49">
        <v>77484.043154795756</v>
      </c>
    </row>
    <row r="25" spans="1:21" s="57" customFormat="1" ht="9.75">
      <c r="A25" s="59" t="s">
        <v>88</v>
      </c>
      <c r="B25" s="60">
        <v>62613.578836141416</v>
      </c>
      <c r="C25" s="60">
        <v>41893.125621001556</v>
      </c>
      <c r="D25" s="61">
        <f t="shared" si="12"/>
        <v>0.49460270409502294</v>
      </c>
      <c r="E25" s="60">
        <v>50578.894190527608</v>
      </c>
      <c r="F25" s="61">
        <f t="shared" si="12"/>
        <v>0.23793886438639578</v>
      </c>
      <c r="G25" s="56"/>
      <c r="H25" s="60">
        <v>113192.47302666909</v>
      </c>
      <c r="I25" s="60">
        <v>82708.794052377954</v>
      </c>
      <c r="J25" s="61">
        <f t="shared" si="13"/>
        <v>-0.24296346533006641</v>
      </c>
      <c r="K25" s="56"/>
      <c r="L25" s="60">
        <v>40815.668431376398</v>
      </c>
      <c r="M25" s="60">
        <v>41893.125621001556</v>
      </c>
      <c r="N25" s="60"/>
      <c r="O25" s="60"/>
      <c r="P25" s="60">
        <v>50578.894190527608</v>
      </c>
      <c r="Q25" s="60">
        <v>62613.578836141416</v>
      </c>
      <c r="R25" s="60"/>
      <c r="S25" s="60"/>
      <c r="T25" s="56"/>
      <c r="U25" s="60">
        <v>189972.04425493575</v>
      </c>
    </row>
    <row r="26" spans="1:21" s="63" customFormat="1" ht="9.75">
      <c r="A26" s="62" t="s">
        <v>110</v>
      </c>
      <c r="B26" s="16">
        <v>0.45137613257441161</v>
      </c>
      <c r="C26" s="16">
        <v>0.39958477790916835</v>
      </c>
      <c r="D26" s="33" t="str">
        <f>IFERROR(ROUND(($B26-C26)*100,1)&amp;" p.p","")</f>
        <v>5,2 p.p</v>
      </c>
      <c r="E26" s="16">
        <v>0.40401621276195271</v>
      </c>
      <c r="F26" s="33" t="str">
        <f>IFERROR(ROUND(($B26-E26)*100,1)&amp;" p.p","")</f>
        <v>4,7 p.p</v>
      </c>
      <c r="G26" s="33"/>
      <c r="H26" s="16">
        <v>0.42890991145665247</v>
      </c>
      <c r="I26" s="16">
        <v>0.41990434800114856</v>
      </c>
      <c r="J26" s="33" t="str">
        <f>IFERROR(ROUND(($B26-I26)*100,1)&amp;" p.p","")</f>
        <v>3,1 p.p</v>
      </c>
      <c r="K26" s="33"/>
      <c r="L26" s="16">
        <v>0.44302778544971938</v>
      </c>
      <c r="M26" s="16">
        <v>0.39958477790916835</v>
      </c>
      <c r="N26" s="16"/>
      <c r="O26" s="16"/>
      <c r="P26" s="16">
        <v>0.40401621276195271</v>
      </c>
      <c r="Q26" s="16">
        <v>0.45137613257441161</v>
      </c>
      <c r="R26" s="16"/>
      <c r="S26" s="16"/>
      <c r="T26" s="33"/>
      <c r="U26" s="16">
        <v>0.43109087278471031</v>
      </c>
    </row>
    <row r="27" spans="1:21" s="52" customFormat="1" ht="9.75">
      <c r="A27" s="48"/>
      <c r="B27" s="64"/>
      <c r="C27" s="64"/>
      <c r="D27" s="51" t="s">
        <v>171</v>
      </c>
      <c r="E27" s="64"/>
      <c r="F27" s="51" t="s">
        <v>171</v>
      </c>
      <c r="G27" s="51"/>
      <c r="H27" s="64"/>
      <c r="I27" s="64"/>
      <c r="J27" s="51" t="s">
        <v>171</v>
      </c>
      <c r="K27" s="51"/>
      <c r="L27" s="64"/>
      <c r="M27" s="64"/>
      <c r="N27" s="64"/>
      <c r="O27" s="64"/>
      <c r="P27" s="64"/>
      <c r="Q27" s="64"/>
      <c r="R27" s="64"/>
      <c r="S27" s="64"/>
      <c r="T27" s="51"/>
      <c r="U27" s="64"/>
    </row>
    <row r="28" spans="1:21" s="52" customFormat="1" ht="9.75">
      <c r="A28" s="48" t="s">
        <v>104</v>
      </c>
      <c r="B28" s="49">
        <v>-1194.894096387372</v>
      </c>
      <c r="C28" s="49">
        <v>1996.7573145187625</v>
      </c>
      <c r="D28" s="50">
        <f t="shared" si="12"/>
        <v>-1.5984172877189899</v>
      </c>
      <c r="E28" s="49">
        <v>1617.9449956512744</v>
      </c>
      <c r="F28" s="50">
        <f t="shared" si="12"/>
        <v>-1.7385257840031756</v>
      </c>
      <c r="G28" s="51"/>
      <c r="H28" s="49">
        <v>423.05089926390247</v>
      </c>
      <c r="I28" s="49">
        <v>4608.2065663218891</v>
      </c>
      <c r="J28" s="50">
        <f t="shared" si="13"/>
        <v>-1.2592969909639045</v>
      </c>
      <c r="K28" s="51"/>
      <c r="L28" s="49">
        <v>2611.4492518031266</v>
      </c>
      <c r="M28" s="49">
        <v>1996.7573145187625</v>
      </c>
      <c r="N28" s="49"/>
      <c r="O28" s="49"/>
      <c r="P28" s="49">
        <v>1617.9449956512744</v>
      </c>
      <c r="Q28" s="49">
        <v>-1194.894096387372</v>
      </c>
      <c r="R28" s="49"/>
      <c r="S28" s="49"/>
      <c r="T28" s="51"/>
      <c r="U28" s="49">
        <v>6939.984815153919</v>
      </c>
    </row>
    <row r="29" spans="1:21" s="57" customFormat="1" ht="9.75">
      <c r="A29" s="59" t="s">
        <v>183</v>
      </c>
      <c r="B29" s="60">
        <v>61418.68473975404</v>
      </c>
      <c r="C29" s="60">
        <v>43889.88293552032</v>
      </c>
      <c r="D29" s="61">
        <f t="shared" si="12"/>
        <v>0.39938137520179096</v>
      </c>
      <c r="E29" s="60">
        <v>52196.839186178884</v>
      </c>
      <c r="F29" s="61">
        <f t="shared" si="12"/>
        <v>0.17667440590956307</v>
      </c>
      <c r="G29" s="56"/>
      <c r="H29" s="60">
        <v>113615.52392593294</v>
      </c>
      <c r="I29" s="60">
        <v>87317.000618699851</v>
      </c>
      <c r="J29" s="61">
        <f t="shared" si="13"/>
        <v>-0.29660107075871567</v>
      </c>
      <c r="K29" s="56"/>
      <c r="L29" s="60">
        <v>43427.117683179524</v>
      </c>
      <c r="M29" s="60">
        <v>43889.88293552032</v>
      </c>
      <c r="N29" s="60"/>
      <c r="O29" s="60"/>
      <c r="P29" s="60">
        <v>52196.839186178884</v>
      </c>
      <c r="Q29" s="60">
        <v>61418.68473975404</v>
      </c>
      <c r="R29" s="60"/>
      <c r="S29" s="60"/>
      <c r="T29" s="56"/>
      <c r="U29" s="60">
        <v>196912.02907008957</v>
      </c>
    </row>
    <row r="30" spans="1:21" s="63" customFormat="1" ht="9.75">
      <c r="A30" s="62" t="s">
        <v>111</v>
      </c>
      <c r="B30" s="16">
        <v>0.44276223945268489</v>
      </c>
      <c r="C30" s="16">
        <v>0.41863023742629024</v>
      </c>
      <c r="D30" s="33" t="str">
        <f>IFERROR(ROUND(($B30-C30)*100,1)&amp;" p.p","")</f>
        <v>2,4 p.p</v>
      </c>
      <c r="E30" s="16">
        <v>0.41694010166980083</v>
      </c>
      <c r="F30" s="33" t="str">
        <f>IFERROR(ROUND(($B30-E30)*100,1)&amp;" p.p","")</f>
        <v>2,6 p.p</v>
      </c>
      <c r="G30" s="33"/>
      <c r="H30" s="16">
        <v>0.43051293963417242</v>
      </c>
      <c r="I30" s="16">
        <v>0.44329975590010312</v>
      </c>
      <c r="J30" s="33" t="str">
        <f>IFERROR(ROUND(($B30-I30)*100,1)&amp;" p.p","")</f>
        <v>-0,1 p.p</v>
      </c>
      <c r="K30" s="33"/>
      <c r="L30" s="16">
        <v>0.47137338465963663</v>
      </c>
      <c r="M30" s="16">
        <v>0.41863023742629024</v>
      </c>
      <c r="N30" s="16"/>
      <c r="O30" s="16"/>
      <c r="P30" s="16">
        <v>0.41694010166980083</v>
      </c>
      <c r="Q30" s="16">
        <v>0.44276223945268489</v>
      </c>
      <c r="R30" s="16"/>
      <c r="S30" s="16"/>
      <c r="T30" s="33"/>
      <c r="U30" s="16">
        <v>0.44683931684031281</v>
      </c>
    </row>
    <row r="31" spans="1:21" s="52" customFormat="1" ht="9.75">
      <c r="A31" s="48"/>
      <c r="B31" s="64"/>
      <c r="C31" s="64"/>
      <c r="D31" s="51" t="s">
        <v>171</v>
      </c>
      <c r="E31" s="64"/>
      <c r="F31" s="51" t="s">
        <v>171</v>
      </c>
      <c r="G31" s="51"/>
      <c r="H31" s="64"/>
      <c r="I31" s="64"/>
      <c r="J31" s="51" t="s">
        <v>171</v>
      </c>
      <c r="K31" s="51"/>
      <c r="L31" s="64"/>
      <c r="M31" s="64"/>
      <c r="N31" s="64"/>
      <c r="O31" s="64"/>
      <c r="P31" s="64"/>
      <c r="Q31" s="64"/>
      <c r="R31" s="64"/>
      <c r="S31" s="64"/>
      <c r="T31" s="51"/>
      <c r="U31" s="64"/>
    </row>
    <row r="32" spans="1:21" s="52" customFormat="1" ht="9.75">
      <c r="A32" s="48" t="s">
        <v>103</v>
      </c>
      <c r="B32" s="49">
        <v>2191.3314944408412</v>
      </c>
      <c r="C32" s="49">
        <v>-8075.1871684033331</v>
      </c>
      <c r="D32" s="50">
        <f t="shared" ref="D32:F34" si="14">IFERROR($B32/C32-1,"n.a.")</f>
        <v>-1.2713660313676818</v>
      </c>
      <c r="E32" s="49">
        <v>-13078.224620903185</v>
      </c>
      <c r="F32" s="50">
        <f t="shared" si="14"/>
        <v>-1.167555731604303</v>
      </c>
      <c r="G32" s="51"/>
      <c r="H32" s="49">
        <v>-10886.893126462332</v>
      </c>
      <c r="I32" s="49">
        <v>-23196.257417261662</v>
      </c>
      <c r="J32" s="50">
        <f t="shared" ref="J32:J34" si="15">IFERROR($B32/I32-1,"n.a.")</f>
        <v>-1.0944691833265372</v>
      </c>
      <c r="K32" s="51"/>
      <c r="L32" s="49">
        <v>-15121.07024885833</v>
      </c>
      <c r="M32" s="49">
        <v>-8075.1871684033331</v>
      </c>
      <c r="N32" s="49"/>
      <c r="O32" s="49"/>
      <c r="P32" s="49">
        <v>-13078.224620903185</v>
      </c>
      <c r="Q32" s="49">
        <v>2191.3314944408412</v>
      </c>
      <c r="R32" s="49"/>
      <c r="S32" s="49"/>
      <c r="T32" s="51"/>
      <c r="U32" s="49">
        <v>-26687.999999999993</v>
      </c>
    </row>
    <row r="33" spans="1:21" s="52" customFormat="1" ht="9.75">
      <c r="A33" s="48" t="s">
        <v>107</v>
      </c>
      <c r="B33" s="49">
        <v>-10098.474238179391</v>
      </c>
      <c r="C33" s="49">
        <v>-2270.2122400245089</v>
      </c>
      <c r="D33" s="50">
        <f t="shared" si="14"/>
        <v>3.4482511635433566</v>
      </c>
      <c r="E33" s="49">
        <v>-1383.2981681552055</v>
      </c>
      <c r="F33" s="50">
        <f t="shared" si="14"/>
        <v>6.3002874366897492</v>
      </c>
      <c r="G33" s="51"/>
      <c r="H33" s="49">
        <v>-11481.772406334598</v>
      </c>
      <c r="I33" s="49">
        <v>-3329.2272399716962</v>
      </c>
      <c r="J33" s="50">
        <f t="shared" si="15"/>
        <v>2.0332787491746118</v>
      </c>
      <c r="K33" s="51"/>
      <c r="L33" s="49">
        <v>-1059.0149999471873</v>
      </c>
      <c r="M33" s="49">
        <v>-2270.2122400245089</v>
      </c>
      <c r="N33" s="49"/>
      <c r="O33" s="49"/>
      <c r="P33" s="49">
        <v>-1383.2981681552055</v>
      </c>
      <c r="Q33" s="49">
        <v>-10098.474238179391</v>
      </c>
      <c r="R33" s="49"/>
      <c r="S33" s="49"/>
      <c r="T33" s="51"/>
      <c r="U33" s="49">
        <v>-18770.732204996333</v>
      </c>
    </row>
    <row r="34" spans="1:21" s="57" customFormat="1" ht="9.75">
      <c r="A34" s="59" t="s">
        <v>87</v>
      </c>
      <c r="B34" s="60">
        <v>28243.384920768054</v>
      </c>
      <c r="C34" s="60">
        <v>12754.019786826175</v>
      </c>
      <c r="D34" s="61">
        <f t="shared" si="14"/>
        <v>1.214469272655597</v>
      </c>
      <c r="E34" s="60">
        <v>12076.373945796273</v>
      </c>
      <c r="F34" s="61">
        <f t="shared" si="14"/>
        <v>1.3387305699157683</v>
      </c>
      <c r="G34" s="56"/>
      <c r="H34" s="60">
        <v>40319.7588665644</v>
      </c>
      <c r="I34" s="60">
        <v>20716.088053609281</v>
      </c>
      <c r="J34" s="61">
        <f t="shared" si="15"/>
        <v>0.36335512996853292</v>
      </c>
      <c r="K34" s="56"/>
      <c r="L34" s="60">
        <v>7962.0682667831061</v>
      </c>
      <c r="M34" s="60">
        <v>12754.019786826175</v>
      </c>
      <c r="N34" s="60"/>
      <c r="O34" s="60"/>
      <c r="P34" s="60">
        <v>12076.373945796273</v>
      </c>
      <c r="Q34" s="60">
        <v>28243.384920768054</v>
      </c>
      <c r="R34" s="60"/>
      <c r="S34" s="60"/>
      <c r="T34" s="56"/>
      <c r="U34" s="60">
        <v>67029.268895143672</v>
      </c>
    </row>
    <row r="35" spans="1:21" s="63" customFormat="1" ht="9.75">
      <c r="A35" s="62" t="s">
        <v>112</v>
      </c>
      <c r="B35" s="16">
        <v>0.20360423558776347</v>
      </c>
      <c r="C35" s="16">
        <v>0.12165032062953139</v>
      </c>
      <c r="D35" s="33" t="str">
        <f>IFERROR(ROUND(($B35-C35)*100,1)&amp;" p.p","")</f>
        <v>8,2 p.p</v>
      </c>
      <c r="E35" s="16">
        <v>9.646416639910399E-2</v>
      </c>
      <c r="F35" s="33" t="str">
        <f>IFERROR(ROUND(($B35-E35)*100,1)&amp;" p.p","")</f>
        <v>10,7 p.p</v>
      </c>
      <c r="G35" s="33"/>
      <c r="H35" s="16">
        <v>0.15277998388936351</v>
      </c>
      <c r="I35" s="16">
        <v>0.10517352534213488</v>
      </c>
      <c r="J35" s="33" t="str">
        <f>IFERROR(ROUND(($B35-I35)*100,1)&amp;" p.p","")</f>
        <v>9,8 p.p</v>
      </c>
      <c r="K35" s="33"/>
      <c r="L35" s="16">
        <v>8.642312149715424E-2</v>
      </c>
      <c r="M35" s="16">
        <v>0.12165032062953139</v>
      </c>
      <c r="N35" s="16"/>
      <c r="O35" s="16"/>
      <c r="P35" s="16">
        <v>9.646416639910399E-2</v>
      </c>
      <c r="Q35" s="16">
        <v>0.20360423558776347</v>
      </c>
      <c r="R35" s="16"/>
      <c r="S35" s="16"/>
      <c r="T35" s="33"/>
      <c r="U35" s="16">
        <v>0.15210504336812583</v>
      </c>
    </row>
    <row r="36" spans="1:21" s="52" customFormat="1" ht="9.75">
      <c r="A36" s="48"/>
      <c r="B36" s="64"/>
      <c r="C36" s="64"/>
      <c r="D36" s="51" t="s">
        <v>171</v>
      </c>
      <c r="E36" s="64"/>
      <c r="F36" s="51" t="s">
        <v>171</v>
      </c>
      <c r="G36" s="51"/>
      <c r="H36" s="16"/>
      <c r="I36" s="16"/>
      <c r="J36" s="33" t="s">
        <v>171</v>
      </c>
      <c r="K36" s="51"/>
      <c r="L36" s="49"/>
      <c r="M36" s="49"/>
      <c r="N36" s="49"/>
      <c r="O36" s="49"/>
      <c r="P36" s="49"/>
      <c r="Q36" s="49"/>
      <c r="R36" s="64"/>
      <c r="S36" s="64"/>
      <c r="T36" s="51"/>
      <c r="U36" s="64"/>
    </row>
    <row r="37" spans="1:21" s="52" customFormat="1" ht="9.75">
      <c r="A37" s="48" t="s">
        <v>185</v>
      </c>
      <c r="B37" s="49">
        <v>-788.6301036156658</v>
      </c>
      <c r="C37" s="49">
        <v>1317.8598275823831</v>
      </c>
      <c r="D37" s="50">
        <f t="shared" ref="D37:F38" si="16">IFERROR($B37/C37-1,"n.a.")</f>
        <v>-1.5984172877189904</v>
      </c>
      <c r="E37" s="49">
        <v>1067.8436971298408</v>
      </c>
      <c r="F37" s="50">
        <f t="shared" si="16"/>
        <v>-1.738525784003176</v>
      </c>
      <c r="G37" s="51"/>
      <c r="H37" s="49">
        <v>279.21359351417505</v>
      </c>
      <c r="I37" s="49">
        <v>3041.4163337724467</v>
      </c>
      <c r="J37" s="50">
        <f t="shared" ref="J37:J38" si="17">IFERROR($B37/I37-1,"n.a.")</f>
        <v>-1.2592969909639047</v>
      </c>
      <c r="K37" s="51"/>
      <c r="L37" s="49">
        <v>1723.5565061900636</v>
      </c>
      <c r="M37" s="49">
        <v>1317.8598275823831</v>
      </c>
      <c r="N37" s="49"/>
      <c r="O37" s="49"/>
      <c r="P37" s="49">
        <v>1067.8436971298408</v>
      </c>
      <c r="Q37" s="49">
        <v>-788.6301036156658</v>
      </c>
      <c r="R37" s="49"/>
      <c r="S37" s="49"/>
      <c r="T37" s="51"/>
      <c r="U37" s="49">
        <v>4580.3899780015872</v>
      </c>
    </row>
    <row r="38" spans="1:21" s="57" customFormat="1" ht="9.75">
      <c r="A38" s="59" t="s">
        <v>90</v>
      </c>
      <c r="B38" s="60">
        <v>27454.754817152385</v>
      </c>
      <c r="C38" s="60">
        <v>14071.879614408546</v>
      </c>
      <c r="D38" s="61">
        <f t="shared" si="16"/>
        <v>0.95103678893335486</v>
      </c>
      <c r="E38" s="60">
        <v>13144.217642926104</v>
      </c>
      <c r="F38" s="61">
        <f t="shared" si="16"/>
        <v>1.0887325182056662</v>
      </c>
      <c r="G38" s="56"/>
      <c r="H38" s="60">
        <v>40598.97246007849</v>
      </c>
      <c r="I38" s="60">
        <v>23757.504387381712</v>
      </c>
      <c r="J38" s="61">
        <f t="shared" si="17"/>
        <v>0.15562452896922907</v>
      </c>
      <c r="K38" s="56"/>
      <c r="L38" s="60">
        <v>9685.6247729731658</v>
      </c>
      <c r="M38" s="60">
        <v>14071.879614408546</v>
      </c>
      <c r="N38" s="60"/>
      <c r="O38" s="60"/>
      <c r="P38" s="60">
        <v>13144.217642926104</v>
      </c>
      <c r="Q38" s="60">
        <v>27454.754817152385</v>
      </c>
      <c r="R38" s="60"/>
      <c r="S38" s="60"/>
      <c r="T38" s="56"/>
      <c r="U38" s="60">
        <v>71609.658873145148</v>
      </c>
    </row>
    <row r="39" spans="1:21" s="63" customFormat="1" ht="9.75">
      <c r="A39" s="62" t="s">
        <v>113</v>
      </c>
      <c r="B39" s="16">
        <v>0.19791906612742385</v>
      </c>
      <c r="C39" s="16">
        <v>0.13422032391083172</v>
      </c>
      <c r="D39" s="33" t="str">
        <f>IFERROR(ROUND(($B39-C39)*100,1)&amp;" p.p","")</f>
        <v>6,4 p.p</v>
      </c>
      <c r="E39" s="16">
        <v>0.10499393307828364</v>
      </c>
      <c r="F39" s="33" t="str">
        <f>IFERROR(ROUND(($B39-E39)*100,1)&amp;" p.p","")</f>
        <v>9,3 p.p</v>
      </c>
      <c r="G39" s="33"/>
      <c r="H39" s="16">
        <v>0.15383798248652647</v>
      </c>
      <c r="I39" s="16">
        <v>0.12061449455544478</v>
      </c>
      <c r="J39" s="33" t="str">
        <f>IFERROR(ROUND(($B39-I39)*100,1)&amp;" p.p","")</f>
        <v>7,7 p.p</v>
      </c>
      <c r="K39" s="33"/>
      <c r="L39" s="16">
        <v>0.10513121697569956</v>
      </c>
      <c r="M39" s="16">
        <v>0.13422032391083172</v>
      </c>
      <c r="N39" s="16"/>
      <c r="O39" s="16"/>
      <c r="P39" s="16">
        <v>0.10499393307828364</v>
      </c>
      <c r="Q39" s="16">
        <v>0.19791906612742385</v>
      </c>
      <c r="R39" s="16"/>
      <c r="S39" s="16"/>
      <c r="T39" s="33"/>
      <c r="U39" s="16">
        <v>0.16249901644482337</v>
      </c>
    </row>
    <row r="40" spans="1:21" s="38" customFormat="1">
      <c r="B40" s="69"/>
      <c r="C40" s="69"/>
      <c r="E40" s="69"/>
      <c r="H40" s="69"/>
      <c r="I40" s="69"/>
      <c r="J40" s="40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83BB-1160-4A2F-AD7B-2EBACDED641F}">
  <sheetPr>
    <tabColor theme="1"/>
  </sheetPr>
  <dimension ref="A1:U40"/>
  <sheetViews>
    <sheetView showGridLines="0" zoomScale="115" zoomScaleNormal="115" workbookViewId="0">
      <selection activeCell="B2" sqref="B2:U2"/>
    </sheetView>
  </sheetViews>
  <sheetFormatPr defaultRowHeight="9"/>
  <cols>
    <col min="1" max="1" width="41.5" style="70" customWidth="1"/>
    <col min="2" max="6" width="8.125" style="70" customWidth="1"/>
    <col min="7" max="7" width="1" style="70" customWidth="1"/>
    <col min="8" max="9" width="8.125" style="70" customWidth="1"/>
    <col min="10" max="10" width="8.125" style="71" customWidth="1"/>
    <col min="11" max="11" width="1" style="70" customWidth="1"/>
    <col min="12" max="19" width="8.125" style="70" customWidth="1"/>
    <col min="20" max="20" width="1" style="70" customWidth="1"/>
    <col min="21" max="21" width="8.125" style="70" customWidth="1"/>
    <col min="22" max="22" width="6.875" style="70" customWidth="1"/>
    <col min="23" max="16384" width="9" style="70"/>
  </cols>
  <sheetData>
    <row r="1" spans="1:21" s="38" customFormat="1">
      <c r="B1" s="39"/>
      <c r="J1" s="40"/>
      <c r="L1" s="39"/>
    </row>
    <row r="2" spans="1:21" s="34" customFormat="1" ht="23.25">
      <c r="A2" s="41" t="s">
        <v>187</v>
      </c>
      <c r="B2" s="42" t="s">
        <v>174</v>
      </c>
      <c r="C2" s="42" t="s">
        <v>175</v>
      </c>
      <c r="D2" s="42" t="str">
        <f>"∆ % "</f>
        <v xml:space="preserve">∆ % </v>
      </c>
      <c r="E2" s="42" t="s">
        <v>1</v>
      </c>
      <c r="F2" s="42" t="str">
        <f>"∆ % "</f>
        <v xml:space="preserve">∆ % </v>
      </c>
      <c r="G2" s="43"/>
      <c r="H2" s="44" t="s">
        <v>176</v>
      </c>
      <c r="I2" s="44" t="s">
        <v>177</v>
      </c>
      <c r="J2" s="44" t="str">
        <f>"∆ % "</f>
        <v xml:space="preserve">∆ % </v>
      </c>
      <c r="K2" s="43"/>
      <c r="L2" s="42" t="s">
        <v>2</v>
      </c>
      <c r="M2" s="42" t="s">
        <v>175</v>
      </c>
      <c r="N2" s="42" t="s">
        <v>178</v>
      </c>
      <c r="O2" s="42" t="s">
        <v>0</v>
      </c>
      <c r="P2" s="42" t="s">
        <v>1</v>
      </c>
      <c r="Q2" s="42" t="s">
        <v>174</v>
      </c>
      <c r="R2" s="42" t="s">
        <v>179</v>
      </c>
      <c r="S2" s="42" t="s">
        <v>180</v>
      </c>
      <c r="T2" s="43"/>
      <c r="U2" s="44">
        <v>2020</v>
      </c>
    </row>
    <row r="3" spans="1:21" s="38" customFormat="1">
      <c r="A3" s="45"/>
      <c r="B3" s="46"/>
      <c r="C3" s="46"/>
      <c r="D3" s="47" t="str">
        <f t="shared" ref="D3:D11" si="0">IFERROR($B3/C3-1,"")</f>
        <v/>
      </c>
      <c r="E3" s="46"/>
      <c r="F3" s="47" t="s">
        <v>171</v>
      </c>
      <c r="G3" s="47"/>
      <c r="H3" s="46"/>
      <c r="I3" s="46"/>
      <c r="J3" s="47" t="s">
        <v>171</v>
      </c>
      <c r="K3" s="47"/>
      <c r="L3" s="46"/>
      <c r="M3" s="46"/>
      <c r="N3" s="46"/>
      <c r="O3" s="46"/>
      <c r="P3" s="46"/>
      <c r="Q3" s="46"/>
      <c r="R3" s="46"/>
      <c r="S3" s="46"/>
      <c r="T3" s="47"/>
      <c r="U3" s="46"/>
    </row>
    <row r="4" spans="1:21" s="52" customFormat="1" ht="9.75">
      <c r="A4" s="48" t="s">
        <v>3</v>
      </c>
      <c r="B4" s="49">
        <v>150519.6378898859</v>
      </c>
      <c r="C4" s="49">
        <v>59374.560924172372</v>
      </c>
      <c r="D4" s="50">
        <f t="shared" ref="D4:D6" si="1">IFERROR($B4/C4-1,"n.a.")</f>
        <v>1.5350863323792066</v>
      </c>
      <c r="E4" s="49">
        <v>107425.84386712871</v>
      </c>
      <c r="F4" s="50">
        <v>0.40114922509762541</v>
      </c>
      <c r="G4" s="51"/>
      <c r="H4" s="49">
        <v>257945.48175701461</v>
      </c>
      <c r="I4" s="49">
        <v>120607.25428525393</v>
      </c>
      <c r="J4" s="50">
        <v>1.1387227765498711</v>
      </c>
      <c r="K4" s="51"/>
      <c r="L4" s="49">
        <v>61232.693361081561</v>
      </c>
      <c r="M4" s="49">
        <v>59374.560924172372</v>
      </c>
      <c r="N4" s="49"/>
      <c r="O4" s="49"/>
      <c r="P4" s="49">
        <v>107425.84386712871</v>
      </c>
      <c r="Q4" s="49">
        <v>150519.6378898859</v>
      </c>
      <c r="R4" s="49"/>
      <c r="S4" s="49"/>
      <c r="T4" s="51"/>
      <c r="U4" s="49">
        <v>300106.03013584181</v>
      </c>
    </row>
    <row r="5" spans="1:21" s="52" customFormat="1" ht="9.75">
      <c r="A5" s="48" t="s">
        <v>4</v>
      </c>
      <c r="B5" s="49">
        <v>23124.026635513092</v>
      </c>
      <c r="C5" s="49">
        <v>15994.205545716752</v>
      </c>
      <c r="D5" s="50">
        <f t="shared" si="1"/>
        <v>0.44577525713402544</v>
      </c>
      <c r="E5" s="49">
        <v>13630.401176459014</v>
      </c>
      <c r="F5" s="50">
        <v>0.69650374454498531</v>
      </c>
      <c r="G5" s="51"/>
      <c r="H5" s="49">
        <v>36754.427811972106</v>
      </c>
      <c r="I5" s="49">
        <v>29455.242990284991</v>
      </c>
      <c r="J5" s="50">
        <v>0.24780596188239068</v>
      </c>
      <c r="K5" s="51"/>
      <c r="L5" s="49">
        <v>13461.037444568239</v>
      </c>
      <c r="M5" s="49">
        <v>15994.205545716752</v>
      </c>
      <c r="N5" s="49"/>
      <c r="O5" s="49"/>
      <c r="P5" s="49">
        <v>13630.401176459014</v>
      </c>
      <c r="Q5" s="49">
        <v>23124.026635513092</v>
      </c>
      <c r="R5" s="49"/>
      <c r="S5" s="49"/>
      <c r="T5" s="51"/>
      <c r="U5" s="49">
        <v>79411.10296231079</v>
      </c>
    </row>
    <row r="6" spans="1:21" s="57" customFormat="1" ht="9.75">
      <c r="A6" s="53" t="s">
        <v>119</v>
      </c>
      <c r="B6" s="54">
        <v>173643.66452539898</v>
      </c>
      <c r="C6" s="54">
        <v>75368.766469889117</v>
      </c>
      <c r="D6" s="55">
        <f t="shared" si="1"/>
        <v>1.3039207440760237</v>
      </c>
      <c r="E6" s="54">
        <v>121056.24504358773</v>
      </c>
      <c r="F6" s="55">
        <v>0.43440484596954532</v>
      </c>
      <c r="G6" s="56"/>
      <c r="H6" s="54">
        <v>294699.90956898674</v>
      </c>
      <c r="I6" s="54">
        <v>150062.49727553892</v>
      </c>
      <c r="J6" s="55">
        <v>0.96384782953378578</v>
      </c>
      <c r="K6" s="56"/>
      <c r="L6" s="54">
        <v>74693.7308056498</v>
      </c>
      <c r="M6" s="54">
        <v>75368.766469889117</v>
      </c>
      <c r="N6" s="54"/>
      <c r="O6" s="54"/>
      <c r="P6" s="54">
        <v>121056.24504358773</v>
      </c>
      <c r="Q6" s="54">
        <v>173643.66452539898</v>
      </c>
      <c r="R6" s="54"/>
      <c r="S6" s="54"/>
      <c r="T6" s="56"/>
      <c r="U6" s="54">
        <v>379517.13309815258</v>
      </c>
    </row>
    <row r="7" spans="1:21" s="52" customFormat="1" ht="9.75">
      <c r="A7" s="58"/>
      <c r="B7" s="49"/>
      <c r="C7" s="49"/>
      <c r="D7" s="51"/>
      <c r="E7" s="49"/>
      <c r="F7" s="51"/>
      <c r="G7" s="51"/>
      <c r="H7" s="49"/>
      <c r="I7" s="49"/>
      <c r="J7" s="50"/>
      <c r="K7" s="51"/>
      <c r="L7" s="54"/>
      <c r="M7" s="54"/>
      <c r="N7" s="54"/>
      <c r="O7" s="54"/>
      <c r="P7" s="54"/>
      <c r="Q7" s="54"/>
      <c r="R7" s="54"/>
      <c r="S7" s="54"/>
      <c r="T7" s="51"/>
      <c r="U7" s="54"/>
    </row>
    <row r="8" spans="1:21" s="52" customFormat="1" ht="9.75">
      <c r="A8" s="48" t="s">
        <v>3</v>
      </c>
      <c r="B8" s="49">
        <v>150519.6378898859</v>
      </c>
      <c r="C8" s="49">
        <v>59374.560924172372</v>
      </c>
      <c r="D8" s="50">
        <f t="shared" ref="D8:D10" si="2">IFERROR($B8/C8-1,"n.a.")</f>
        <v>1.5350863323792066</v>
      </c>
      <c r="E8" s="49">
        <v>107425.84386712871</v>
      </c>
      <c r="F8" s="50">
        <v>0.40114922509762541</v>
      </c>
      <c r="G8" s="51"/>
      <c r="H8" s="49">
        <v>257945.48175701461</v>
      </c>
      <c r="I8" s="49">
        <v>120607.25428525393</v>
      </c>
      <c r="J8" s="50">
        <v>1.1387227765498711</v>
      </c>
      <c r="K8" s="51"/>
      <c r="L8" s="49">
        <v>61232.693361081561</v>
      </c>
      <c r="M8" s="49">
        <v>59374.560924172372</v>
      </c>
      <c r="N8" s="49"/>
      <c r="O8" s="49"/>
      <c r="P8" s="49">
        <v>107425.84386712871</v>
      </c>
      <c r="Q8" s="49">
        <v>150519.6378898859</v>
      </c>
      <c r="R8" s="49"/>
      <c r="S8" s="49"/>
      <c r="T8" s="51"/>
      <c r="U8" s="49">
        <v>300106.03013584181</v>
      </c>
    </row>
    <row r="9" spans="1:21" s="52" customFormat="1" ht="9.75">
      <c r="A9" s="48" t="s">
        <v>105</v>
      </c>
      <c r="B9" s="49">
        <v>11295.804474027555</v>
      </c>
      <c r="C9" s="49">
        <v>8554.3964791990111</v>
      </c>
      <c r="D9" s="50">
        <f t="shared" si="2"/>
        <v>0.32046772691616399</v>
      </c>
      <c r="E9" s="49">
        <v>10938.054966543012</v>
      </c>
      <c r="F9" s="50">
        <v>3.2706866858762007E-2</v>
      </c>
      <c r="G9" s="51"/>
      <c r="H9" s="49">
        <v>22233.859440570566</v>
      </c>
      <c r="I9" s="49">
        <v>16165.814810668353</v>
      </c>
      <c r="J9" s="50">
        <v>0.37536274545825621</v>
      </c>
      <c r="K9" s="51"/>
      <c r="L9" s="49">
        <v>7611.4183314693419</v>
      </c>
      <c r="M9" s="49">
        <v>8554.3964791990111</v>
      </c>
      <c r="N9" s="49"/>
      <c r="O9" s="49"/>
      <c r="P9" s="49">
        <v>10938.054966543012</v>
      </c>
      <c r="Q9" s="49">
        <v>11295.804474027555</v>
      </c>
      <c r="R9" s="49"/>
      <c r="S9" s="49"/>
      <c r="T9" s="51"/>
      <c r="U9" s="49">
        <v>36570.113307549211</v>
      </c>
    </row>
    <row r="10" spans="1:21" s="57" customFormat="1" ht="9.75">
      <c r="A10" s="53" t="s">
        <v>120</v>
      </c>
      <c r="B10" s="54">
        <v>161815.44236391346</v>
      </c>
      <c r="C10" s="54">
        <v>67928.957403371387</v>
      </c>
      <c r="D10" s="55">
        <f t="shared" si="2"/>
        <v>1.3821275719430135</v>
      </c>
      <c r="E10" s="54">
        <v>118363.89883367173</v>
      </c>
      <c r="F10" s="55">
        <v>0.36710132023701814</v>
      </c>
      <c r="G10" s="56"/>
      <c r="H10" s="54">
        <v>280179.34119758516</v>
      </c>
      <c r="I10" s="54">
        <v>136773.06909592228</v>
      </c>
      <c r="J10" s="55">
        <v>1.0484978735184232</v>
      </c>
      <c r="K10" s="56"/>
      <c r="L10" s="54">
        <v>68844.111692550898</v>
      </c>
      <c r="M10" s="54">
        <v>67928.957403371387</v>
      </c>
      <c r="N10" s="54"/>
      <c r="O10" s="54"/>
      <c r="P10" s="54">
        <v>118363.89883367173</v>
      </c>
      <c r="Q10" s="54">
        <v>161815.44236391346</v>
      </c>
      <c r="R10" s="54"/>
      <c r="S10" s="54"/>
      <c r="T10" s="56"/>
      <c r="U10" s="54">
        <v>336676.14344339102</v>
      </c>
    </row>
    <row r="11" spans="1:21" s="52" customFormat="1" ht="9.75">
      <c r="A11" s="58"/>
      <c r="B11" s="49"/>
      <c r="C11" s="49"/>
      <c r="D11" s="51" t="str">
        <f t="shared" si="0"/>
        <v/>
      </c>
      <c r="E11" s="49"/>
      <c r="F11" s="51" t="s">
        <v>171</v>
      </c>
      <c r="G11" s="51"/>
      <c r="H11" s="49"/>
      <c r="I11" s="49"/>
      <c r="J11" s="51" t="s">
        <v>171</v>
      </c>
      <c r="K11" s="51"/>
      <c r="L11" s="49"/>
      <c r="M11" s="49"/>
      <c r="N11" s="49"/>
      <c r="O11" s="49"/>
      <c r="P11" s="49"/>
      <c r="Q11" s="49"/>
      <c r="R11" s="49"/>
      <c r="S11" s="49"/>
      <c r="T11" s="51"/>
      <c r="U11" s="49"/>
    </row>
    <row r="12" spans="1:21" s="52" customFormat="1" ht="9.75">
      <c r="A12" s="48" t="s">
        <v>96</v>
      </c>
      <c r="B12" s="49">
        <v>-20811.964240261754</v>
      </c>
      <c r="C12" s="49">
        <v>-11006.473634332664</v>
      </c>
      <c r="D12" s="50">
        <f t="shared" ref="D12:D14" si="3">IFERROR($B12/C12-1,"n.a.")</f>
        <v>0.89088394082394107</v>
      </c>
      <c r="E12" s="49">
        <v>-15608.291543676471</v>
      </c>
      <c r="F12" s="50">
        <v>0.33339156191591601</v>
      </c>
      <c r="G12" s="51"/>
      <c r="H12" s="49">
        <v>-36420.255783938221</v>
      </c>
      <c r="I12" s="49">
        <v>-23004.61916489125</v>
      </c>
      <c r="J12" s="50">
        <v>0.58317142843735437</v>
      </c>
      <c r="K12" s="51"/>
      <c r="L12" s="49">
        <v>-11998.145530558584</v>
      </c>
      <c r="M12" s="49">
        <v>-11006.473634332664</v>
      </c>
      <c r="N12" s="49"/>
      <c r="O12" s="49"/>
      <c r="P12" s="49">
        <v>-15608.291543676471</v>
      </c>
      <c r="Q12" s="49">
        <v>-20811.964240261754</v>
      </c>
      <c r="R12" s="49"/>
      <c r="S12" s="49"/>
      <c r="T12" s="51"/>
      <c r="U12" s="49">
        <v>-52555.294511458414</v>
      </c>
    </row>
    <row r="13" spans="1:21" s="52" customFormat="1" ht="9.75">
      <c r="A13" s="48" t="s">
        <v>52</v>
      </c>
      <c r="B13" s="49">
        <v>-3043.0414899999996</v>
      </c>
      <c r="C13" s="49">
        <v>-1579.4963515988338</v>
      </c>
      <c r="D13" s="50">
        <f t="shared" si="3"/>
        <v>0.92658975560133627</v>
      </c>
      <c r="E13" s="49">
        <v>-2355.1467539477371</v>
      </c>
      <c r="F13" s="50">
        <v>0.29208147428571141</v>
      </c>
      <c r="G13" s="51"/>
      <c r="H13" s="49">
        <v>-5398.1882439477367</v>
      </c>
      <c r="I13" s="49">
        <v>-2332.9198170553659</v>
      </c>
      <c r="J13" s="50">
        <v>1.313919323108748</v>
      </c>
      <c r="K13" s="51"/>
      <c r="L13" s="49">
        <v>-753.42346545653209</v>
      </c>
      <c r="M13" s="49">
        <v>-1579.4963515988338</v>
      </c>
      <c r="N13" s="49"/>
      <c r="O13" s="49"/>
      <c r="P13" s="49">
        <v>-2355.1467539477371</v>
      </c>
      <c r="Q13" s="49">
        <v>-3043.0414899999996</v>
      </c>
      <c r="R13" s="49"/>
      <c r="S13" s="49"/>
      <c r="T13" s="51"/>
      <c r="U13" s="49">
        <v>-6753.2371323108246</v>
      </c>
    </row>
    <row r="14" spans="1:21" s="57" customFormat="1" ht="9.75">
      <c r="A14" s="59" t="s">
        <v>5</v>
      </c>
      <c r="B14" s="60">
        <v>137960.4366336517</v>
      </c>
      <c r="C14" s="60">
        <v>55342.987417439886</v>
      </c>
      <c r="D14" s="61">
        <f t="shared" si="3"/>
        <v>1.4928259761809874</v>
      </c>
      <c r="E14" s="60">
        <v>100400.46053604753</v>
      </c>
      <c r="F14" s="61">
        <v>0.37410163157686638</v>
      </c>
      <c r="G14" s="56"/>
      <c r="H14" s="60">
        <v>238360.89716969919</v>
      </c>
      <c r="I14" s="60">
        <v>111435.53011397566</v>
      </c>
      <c r="J14" s="61">
        <v>1.1390026764884138</v>
      </c>
      <c r="K14" s="56"/>
      <c r="L14" s="60">
        <v>56092.542696535784</v>
      </c>
      <c r="M14" s="60">
        <v>55342.987417439886</v>
      </c>
      <c r="N14" s="60"/>
      <c r="O14" s="60"/>
      <c r="P14" s="60">
        <v>100400.46053604753</v>
      </c>
      <c r="Q14" s="60">
        <v>137960.4366336517</v>
      </c>
      <c r="R14" s="60"/>
      <c r="S14" s="60"/>
      <c r="T14" s="56"/>
      <c r="U14" s="60">
        <v>277367.61179962178</v>
      </c>
    </row>
    <row r="15" spans="1:21" s="52" customFormat="1" ht="9.75">
      <c r="A15" s="58"/>
      <c r="B15" s="49"/>
      <c r="C15" s="49"/>
      <c r="D15" s="51" t="s">
        <v>171</v>
      </c>
      <c r="E15" s="49"/>
      <c r="F15" s="51" t="s">
        <v>171</v>
      </c>
      <c r="G15" s="51"/>
      <c r="H15" s="49"/>
      <c r="I15" s="49"/>
      <c r="J15" s="51" t="s">
        <v>171</v>
      </c>
      <c r="K15" s="51"/>
      <c r="L15" s="49"/>
      <c r="M15" s="49"/>
      <c r="N15" s="49"/>
      <c r="O15" s="49"/>
      <c r="P15" s="49"/>
      <c r="Q15" s="49"/>
      <c r="R15" s="49"/>
      <c r="S15" s="49"/>
      <c r="T15" s="51"/>
      <c r="U15" s="49"/>
    </row>
    <row r="16" spans="1:21" s="52" customFormat="1" ht="9.75">
      <c r="A16" s="48" t="s">
        <v>97</v>
      </c>
      <c r="B16" s="49">
        <v>-115164.49069626426</v>
      </c>
      <c r="C16" s="49">
        <v>-44011.847326972769</v>
      </c>
      <c r="D16" s="50">
        <f t="shared" ref="D16:D17" si="4">IFERROR($B16/C16-1,"n.a.")</f>
        <v>1.6166702306468608</v>
      </c>
      <c r="E16" s="49">
        <v>-79714.209515375143</v>
      </c>
      <c r="F16" s="50">
        <v>0.44471721411289322</v>
      </c>
      <c r="G16" s="51"/>
      <c r="H16" s="49">
        <v>-194878.70021163946</v>
      </c>
      <c r="I16" s="49">
        <v>-84595.477608879577</v>
      </c>
      <c r="J16" s="50">
        <v>1.3036538798521304</v>
      </c>
      <c r="K16" s="51"/>
      <c r="L16" s="49">
        <v>-40583.630281906808</v>
      </c>
      <c r="M16" s="49">
        <v>-44011.847326972769</v>
      </c>
      <c r="N16" s="49"/>
      <c r="O16" s="49"/>
      <c r="P16" s="49">
        <v>-79714.209515375143</v>
      </c>
      <c r="Q16" s="49">
        <v>-115164.49069626426</v>
      </c>
      <c r="R16" s="49"/>
      <c r="S16" s="49"/>
      <c r="T16" s="51"/>
      <c r="U16" s="49">
        <v>-208914.08500588022</v>
      </c>
    </row>
    <row r="17" spans="1:21" s="57" customFormat="1" ht="9.75">
      <c r="A17" s="59" t="s">
        <v>6</v>
      </c>
      <c r="B17" s="60">
        <v>22795.945937387442</v>
      </c>
      <c r="C17" s="60">
        <v>11331.140090467117</v>
      </c>
      <c r="D17" s="61">
        <f t="shared" si="4"/>
        <v>1.0117963201748479</v>
      </c>
      <c r="E17" s="60">
        <v>20686.251020672382</v>
      </c>
      <c r="F17" s="73">
        <v>0.10198536770180255</v>
      </c>
      <c r="G17" s="56"/>
      <c r="H17" s="60">
        <v>43482.196958059736</v>
      </c>
      <c r="I17" s="60">
        <v>26840.052505096093</v>
      </c>
      <c r="J17" s="61">
        <v>0.62004887843657586</v>
      </c>
      <c r="K17" s="56"/>
      <c r="L17" s="60">
        <v>15508.912414628976</v>
      </c>
      <c r="M17" s="60">
        <v>11331.140090467117</v>
      </c>
      <c r="N17" s="60"/>
      <c r="O17" s="60"/>
      <c r="P17" s="60">
        <v>20686.251020672382</v>
      </c>
      <c r="Q17" s="60">
        <v>22795.945937387442</v>
      </c>
      <c r="R17" s="60"/>
      <c r="S17" s="60"/>
      <c r="T17" s="56"/>
      <c r="U17" s="60">
        <v>68453.526793741563</v>
      </c>
    </row>
    <row r="18" spans="1:21" s="63" customFormat="1" ht="9.75">
      <c r="A18" s="62" t="s">
        <v>108</v>
      </c>
      <c r="B18" s="16">
        <v>0.16523538554695319</v>
      </c>
      <c r="C18" s="16">
        <v>0.20474391823120858</v>
      </c>
      <c r="D18" s="33" t="str">
        <f>IFERROR(ROUND(($B18-C18)*100,1)&amp;" p.p","")</f>
        <v>-4 p.p</v>
      </c>
      <c r="E18" s="16">
        <v>0.20603741168343787</v>
      </c>
      <c r="F18" s="33" t="s">
        <v>190</v>
      </c>
      <c r="G18" s="33"/>
      <c r="H18" s="16">
        <v>0.18242168692251112</v>
      </c>
      <c r="I18" s="16">
        <v>0.24085722460012737</v>
      </c>
      <c r="J18" s="33" t="s">
        <v>191</v>
      </c>
      <c r="K18" s="33"/>
      <c r="L18" s="16">
        <v>0.27648795488792827</v>
      </c>
      <c r="M18" s="16">
        <v>0.20474391823120858</v>
      </c>
      <c r="N18" s="16"/>
      <c r="O18" s="16"/>
      <c r="P18" s="16">
        <v>0.20603741168343787</v>
      </c>
      <c r="Q18" s="16">
        <v>0.16523538554695319</v>
      </c>
      <c r="R18" s="16"/>
      <c r="S18" s="16"/>
      <c r="T18" s="33"/>
      <c r="U18" s="16">
        <v>0.24679711646792535</v>
      </c>
    </row>
    <row r="19" spans="1:21" s="52" customFormat="1" ht="9.75">
      <c r="A19" s="58"/>
      <c r="B19" s="64"/>
      <c r="C19" s="64"/>
      <c r="D19" s="51" t="s">
        <v>171</v>
      </c>
      <c r="E19" s="64"/>
      <c r="F19" s="51" t="s">
        <v>171</v>
      </c>
      <c r="G19" s="51"/>
      <c r="H19" s="64"/>
      <c r="I19" s="64"/>
      <c r="J19" s="51" t="s">
        <v>171</v>
      </c>
      <c r="K19" s="51"/>
      <c r="L19" s="64"/>
      <c r="M19" s="64"/>
      <c r="N19" s="64"/>
      <c r="O19" s="64"/>
      <c r="P19" s="64"/>
      <c r="Q19" s="64"/>
      <c r="R19" s="64"/>
      <c r="S19" s="64"/>
      <c r="T19" s="51"/>
      <c r="U19" s="64"/>
    </row>
    <row r="20" spans="1:21" s="52" customFormat="1" ht="9.75">
      <c r="A20" s="48" t="s">
        <v>106</v>
      </c>
      <c r="B20" s="49">
        <v>-21644.308632664255</v>
      </c>
      <c r="C20" s="49">
        <v>-11633.875620534867</v>
      </c>
      <c r="D20" s="50">
        <f t="shared" ref="D20:D21" si="5">IFERROR($B20/C20-1,"n.a.")</f>
        <v>0.86045556430567705</v>
      </c>
      <c r="E20" s="49">
        <v>-21121.515905020824</v>
      </c>
      <c r="F20" s="50">
        <v>2.475166697287845E-2</v>
      </c>
      <c r="G20" s="51"/>
      <c r="H20" s="49">
        <v>-42765.824537685083</v>
      </c>
      <c r="I20" s="49">
        <v>-24378.194555910464</v>
      </c>
      <c r="J20" s="50">
        <v>0.75426545389172639</v>
      </c>
      <c r="K20" s="51"/>
      <c r="L20" s="49">
        <v>-12744.318935375597</v>
      </c>
      <c r="M20" s="49">
        <v>-11633.875620534867</v>
      </c>
      <c r="N20" s="49"/>
      <c r="O20" s="49"/>
      <c r="P20" s="49">
        <v>-21121.515905020824</v>
      </c>
      <c r="Q20" s="49">
        <v>-21644.308632664255</v>
      </c>
      <c r="R20" s="49"/>
      <c r="S20" s="49"/>
      <c r="T20" s="51"/>
      <c r="U20" s="49">
        <v>-57644.486128798992</v>
      </c>
    </row>
    <row r="21" spans="1:21" s="57" customFormat="1" ht="9.75">
      <c r="A21" s="59" t="s">
        <v>73</v>
      </c>
      <c r="B21" s="60">
        <v>1151.6373047231864</v>
      </c>
      <c r="C21" s="60">
        <v>-302.73553006775001</v>
      </c>
      <c r="D21" s="61">
        <f t="shared" si="5"/>
        <v>-4.80410355026864</v>
      </c>
      <c r="E21" s="60">
        <v>-435.26488434844214</v>
      </c>
      <c r="F21" s="61">
        <v>-3.6458309552058128</v>
      </c>
      <c r="G21" s="56"/>
      <c r="H21" s="60">
        <v>716.3724203746533</v>
      </c>
      <c r="I21" s="60">
        <v>2461.857949185629</v>
      </c>
      <c r="J21" s="61">
        <v>-0.70901147216409222</v>
      </c>
      <c r="K21" s="56"/>
      <c r="L21" s="60">
        <v>2764.593479253379</v>
      </c>
      <c r="M21" s="60">
        <v>-302.73553006775001</v>
      </c>
      <c r="N21" s="60"/>
      <c r="O21" s="60"/>
      <c r="P21" s="60">
        <v>-435.26488434844214</v>
      </c>
      <c r="Q21" s="60">
        <v>1151.6373047231864</v>
      </c>
      <c r="R21" s="60"/>
      <c r="S21" s="60"/>
      <c r="T21" s="56"/>
      <c r="U21" s="60">
        <v>10809.040664942571</v>
      </c>
    </row>
    <row r="22" spans="1:21" s="63" customFormat="1" ht="9.75">
      <c r="A22" s="62" t="s">
        <v>109</v>
      </c>
      <c r="B22" s="16">
        <v>8.3475910400407916E-3</v>
      </c>
      <c r="C22" s="16">
        <v>-5.4701696492146876E-3</v>
      </c>
      <c r="D22" s="33" t="str">
        <f>IFERROR(ROUND(($B22-C22)*100,1)&amp;" p.p","")</f>
        <v>1,4 p.p</v>
      </c>
      <c r="E22" s="16">
        <v>-4.3352877270136205E-3</v>
      </c>
      <c r="F22" s="33" t="s">
        <v>192</v>
      </c>
      <c r="G22" s="33"/>
      <c r="H22" s="16">
        <v>3.0054108240104393E-3</v>
      </c>
      <c r="I22" s="16">
        <v>2.2092217326625124E-2</v>
      </c>
      <c r="J22" s="33" t="s">
        <v>193</v>
      </c>
      <c r="K22" s="33"/>
      <c r="L22" s="16">
        <v>4.9286292728964086E-2</v>
      </c>
      <c r="M22" s="16">
        <v>-5.4701696492146876E-3</v>
      </c>
      <c r="N22" s="16"/>
      <c r="O22" s="16"/>
      <c r="P22" s="16">
        <v>-4.3352877270136205E-3</v>
      </c>
      <c r="Q22" s="16">
        <v>8.3475910400407916E-3</v>
      </c>
      <c r="R22" s="16"/>
      <c r="S22" s="16"/>
      <c r="T22" s="33"/>
      <c r="U22" s="16">
        <v>3.8970089531402567E-2</v>
      </c>
    </row>
    <row r="23" spans="1:21" s="52" customFormat="1" ht="9.75">
      <c r="A23" s="62"/>
      <c r="B23" s="64"/>
      <c r="C23" s="64"/>
      <c r="D23" s="51" t="s">
        <v>171</v>
      </c>
      <c r="E23" s="64"/>
      <c r="F23" s="51" t="s">
        <v>171</v>
      </c>
      <c r="G23" s="51"/>
      <c r="H23" s="64"/>
      <c r="I23" s="64"/>
      <c r="J23" s="51" t="s">
        <v>171</v>
      </c>
      <c r="K23" s="51"/>
      <c r="L23" s="64"/>
      <c r="M23" s="64"/>
      <c r="N23" s="64"/>
      <c r="O23" s="64"/>
      <c r="P23" s="64"/>
      <c r="Q23" s="64"/>
      <c r="R23" s="64"/>
      <c r="S23" s="64"/>
      <c r="T23" s="51"/>
      <c r="U23" s="64"/>
    </row>
    <row r="24" spans="1:21" s="52" customFormat="1" ht="9.75">
      <c r="A24" s="48" t="s">
        <v>102</v>
      </c>
      <c r="B24" s="49">
        <v>6947.2005706875689</v>
      </c>
      <c r="C24" s="49">
        <v>3873.7078500558578</v>
      </c>
      <c r="D24" s="50">
        <f t="shared" ref="D24:D29" si="6">IFERROR($B24/C24-1,"n.a.")</f>
        <v>0.79342398539099745</v>
      </c>
      <c r="E24" s="49">
        <v>6439.1217617309703</v>
      </c>
      <c r="F24" s="50">
        <v>7.8904985455658938E-2</v>
      </c>
      <c r="G24" s="51"/>
      <c r="H24" s="49">
        <v>13386.32233241854</v>
      </c>
      <c r="I24" s="49">
        <v>7571.0231110722198</v>
      </c>
      <c r="J24" s="50">
        <v>0.76809952050493058</v>
      </c>
      <c r="K24" s="51"/>
      <c r="L24" s="49">
        <v>3697.3152610163625</v>
      </c>
      <c r="M24" s="49">
        <v>3873.7078500558578</v>
      </c>
      <c r="N24" s="49"/>
      <c r="O24" s="49"/>
      <c r="P24" s="49">
        <v>6439.1217617309703</v>
      </c>
      <c r="Q24" s="49">
        <v>6947.2005706875689</v>
      </c>
      <c r="R24" s="49"/>
      <c r="S24" s="49"/>
      <c r="T24" s="51"/>
      <c r="U24" s="49">
        <v>18929.997500645575</v>
      </c>
    </row>
    <row r="25" spans="1:21" s="57" customFormat="1" ht="9.75">
      <c r="A25" s="59" t="s">
        <v>88</v>
      </c>
      <c r="B25" s="60">
        <v>8098.8378754107553</v>
      </c>
      <c r="C25" s="60">
        <v>3570.9723199881078</v>
      </c>
      <c r="D25" s="61">
        <f t="shared" si="6"/>
        <v>1.2679643384739894</v>
      </c>
      <c r="E25" s="60">
        <v>6003.8568773825282</v>
      </c>
      <c r="F25" s="61">
        <v>0.34893919705520449</v>
      </c>
      <c r="G25" s="56"/>
      <c r="H25" s="60">
        <v>14102.694752793193</v>
      </c>
      <c r="I25" s="60">
        <v>10032.881060257849</v>
      </c>
      <c r="J25" s="61">
        <v>0.40564755707676547</v>
      </c>
      <c r="K25" s="56"/>
      <c r="L25" s="60">
        <v>6461.9087402697414</v>
      </c>
      <c r="M25" s="60">
        <v>3570.9723199881078</v>
      </c>
      <c r="N25" s="60"/>
      <c r="O25" s="60"/>
      <c r="P25" s="60">
        <v>6003.8568773825282</v>
      </c>
      <c r="Q25" s="60">
        <v>8098.8378754107553</v>
      </c>
      <c r="R25" s="60"/>
      <c r="S25" s="60"/>
      <c r="T25" s="56"/>
      <c r="U25" s="60">
        <v>29739.038165588147</v>
      </c>
    </row>
    <row r="26" spans="1:21" s="63" customFormat="1" ht="9.75">
      <c r="A26" s="62" t="s">
        <v>110</v>
      </c>
      <c r="B26" s="16">
        <v>5.8704060910715207E-2</v>
      </c>
      <c r="C26" s="16">
        <v>6.4524386677088014E-2</v>
      </c>
      <c r="D26" s="33" t="str">
        <f>IFERROR(ROUND(($B26-C26)*100,1)&amp;" p.p","")</f>
        <v>-0,6 p.p</v>
      </c>
      <c r="E26" s="16">
        <v>5.9799096989469669E-2</v>
      </c>
      <c r="F26" s="33" t="s">
        <v>194</v>
      </c>
      <c r="G26" s="33"/>
      <c r="H26" s="16">
        <v>5.9165303203037069E-2</v>
      </c>
      <c r="I26" s="16">
        <v>9.0033053640937249E-2</v>
      </c>
      <c r="J26" s="33" t="s">
        <v>195</v>
      </c>
      <c r="K26" s="33"/>
      <c r="L26" s="16">
        <v>0.11520085254877957</v>
      </c>
      <c r="M26" s="16">
        <v>6.4524386677088014E-2</v>
      </c>
      <c r="N26" s="16"/>
      <c r="O26" s="16"/>
      <c r="P26" s="16">
        <v>5.9799096989469669E-2</v>
      </c>
      <c r="Q26" s="16">
        <v>5.8704060910715207E-2</v>
      </c>
      <c r="R26" s="16"/>
      <c r="S26" s="16"/>
      <c r="T26" s="33"/>
      <c r="U26" s="16">
        <v>0.10721885649385939</v>
      </c>
    </row>
    <row r="27" spans="1:21" s="52" customFormat="1" ht="9.75">
      <c r="A27" s="48"/>
      <c r="B27" s="64"/>
      <c r="C27" s="64"/>
      <c r="D27" s="51" t="s">
        <v>171</v>
      </c>
      <c r="E27" s="64"/>
      <c r="F27" s="51" t="s">
        <v>171</v>
      </c>
      <c r="G27" s="51"/>
      <c r="H27" s="64"/>
      <c r="I27" s="64"/>
      <c r="J27" s="51" t="s">
        <v>171</v>
      </c>
      <c r="K27" s="51"/>
      <c r="L27" s="64"/>
      <c r="M27" s="64"/>
      <c r="N27" s="64"/>
      <c r="O27" s="64"/>
      <c r="P27" s="64"/>
      <c r="Q27" s="64"/>
      <c r="R27" s="64"/>
      <c r="S27" s="64"/>
      <c r="T27" s="51"/>
      <c r="U27" s="64"/>
    </row>
    <row r="28" spans="1:21" s="52" customFormat="1" ht="9.75">
      <c r="A28" s="48" t="s">
        <v>104</v>
      </c>
      <c r="B28" s="49">
        <v>-1040.6279701416952</v>
      </c>
      <c r="C28" s="49">
        <v>1340.9256854812379</v>
      </c>
      <c r="D28" s="50">
        <f t="shared" si="6"/>
        <v>-1.7760519329363353</v>
      </c>
      <c r="E28" s="49">
        <v>1052.8298480073765</v>
      </c>
      <c r="F28" s="50">
        <v>-1.9884103989939352</v>
      </c>
      <c r="G28" s="51"/>
      <c r="H28" s="49">
        <v>12.201877865681126</v>
      </c>
      <c r="I28" s="49">
        <v>2684.2199336781096</v>
      </c>
      <c r="J28" s="50">
        <v>-0.99545421829538339</v>
      </c>
      <c r="K28" s="51"/>
      <c r="L28" s="49">
        <v>1343.2942481968719</v>
      </c>
      <c r="M28" s="49">
        <v>1340.9256854812379</v>
      </c>
      <c r="N28" s="49"/>
      <c r="O28" s="49"/>
      <c r="P28" s="49">
        <v>1052.8298480073765</v>
      </c>
      <c r="Q28" s="49">
        <v>-1040.6279701416952</v>
      </c>
      <c r="R28" s="49"/>
      <c r="S28" s="49"/>
      <c r="T28" s="51"/>
      <c r="U28" s="49">
        <v>4793.2097148460789</v>
      </c>
    </row>
    <row r="29" spans="1:21" s="57" customFormat="1" ht="9.75">
      <c r="A29" s="59" t="s">
        <v>183</v>
      </c>
      <c r="B29" s="60">
        <v>7058.2099052690446</v>
      </c>
      <c r="C29" s="60">
        <v>4911.8980054693366</v>
      </c>
      <c r="D29" s="61">
        <f t="shared" si="6"/>
        <v>0.43696182156262542</v>
      </c>
      <c r="E29" s="60">
        <v>7056.6867253898808</v>
      </c>
      <c r="F29" s="61">
        <v>2.1584915675565419E-4</v>
      </c>
      <c r="G29" s="56"/>
      <c r="H29" s="60">
        <v>14114.896630658928</v>
      </c>
      <c r="I29" s="60">
        <v>12717.100993935972</v>
      </c>
      <c r="J29" s="61">
        <v>0.10991464464971079</v>
      </c>
      <c r="K29" s="56"/>
      <c r="L29" s="60">
        <v>7805.2029884666363</v>
      </c>
      <c r="M29" s="60">
        <v>4911.8980054693366</v>
      </c>
      <c r="N29" s="60"/>
      <c r="O29" s="60"/>
      <c r="P29" s="60">
        <v>7056.6867253898808</v>
      </c>
      <c r="Q29" s="60">
        <v>7058.2099052690446</v>
      </c>
      <c r="R29" s="60"/>
      <c r="S29" s="60"/>
      <c r="T29" s="56"/>
      <c r="U29" s="60">
        <v>34532.247880434174</v>
      </c>
    </row>
    <row r="30" spans="1:21" s="63" customFormat="1" ht="9.75">
      <c r="A30" s="62" t="s">
        <v>111</v>
      </c>
      <c r="B30" s="16">
        <v>5.1161116023515009E-2</v>
      </c>
      <c r="C30" s="16">
        <v>8.8753756070664908E-2</v>
      </c>
      <c r="D30" s="33" t="str">
        <f>IFERROR(ROUND(($B30-C30)*100,1)&amp;" p.p","")</f>
        <v>-3,8 p.p</v>
      </c>
      <c r="E30" s="16">
        <v>7.0285401956460811E-2</v>
      </c>
      <c r="F30" s="33" t="s">
        <v>193</v>
      </c>
      <c r="G30" s="33"/>
      <c r="H30" s="16">
        <v>5.9216493973044314E-2</v>
      </c>
      <c r="I30" s="16">
        <v>0.11412070262445909</v>
      </c>
      <c r="J30" s="33" t="s">
        <v>196</v>
      </c>
      <c r="K30" s="33"/>
      <c r="L30" s="16">
        <v>0.13914867490841482</v>
      </c>
      <c r="M30" s="16">
        <v>8.8753756070664908E-2</v>
      </c>
      <c r="N30" s="16"/>
      <c r="O30" s="16"/>
      <c r="P30" s="16">
        <v>7.0285401956460811E-2</v>
      </c>
      <c r="Q30" s="16">
        <v>5.1161116023515009E-2</v>
      </c>
      <c r="R30" s="16"/>
      <c r="S30" s="16"/>
      <c r="T30" s="33"/>
      <c r="U30" s="16">
        <v>0.12449992865562562</v>
      </c>
    </row>
    <row r="31" spans="1:21" s="52" customFormat="1" ht="9.75">
      <c r="A31" s="48"/>
      <c r="B31" s="64"/>
      <c r="C31" s="64"/>
      <c r="D31" s="51" t="s">
        <v>171</v>
      </c>
      <c r="E31" s="64"/>
      <c r="F31" s="51" t="s">
        <v>171</v>
      </c>
      <c r="G31" s="51"/>
      <c r="H31" s="64"/>
      <c r="I31" s="64"/>
      <c r="J31" s="51" t="s">
        <v>171</v>
      </c>
      <c r="K31" s="51"/>
      <c r="L31" s="64"/>
      <c r="M31" s="64"/>
      <c r="N31" s="64"/>
      <c r="O31" s="64"/>
      <c r="P31" s="64"/>
      <c r="Q31" s="64"/>
      <c r="R31" s="64"/>
      <c r="S31" s="64"/>
      <c r="T31" s="51"/>
      <c r="U31" s="64"/>
    </row>
    <row r="32" spans="1:21" s="52" customFormat="1" ht="9.75">
      <c r="A32" s="48" t="s">
        <v>103</v>
      </c>
      <c r="B32" s="49">
        <v>-2405.5105940879134</v>
      </c>
      <c r="C32" s="49">
        <v>-1095.2747215966697</v>
      </c>
      <c r="D32" s="50">
        <f t="shared" ref="D32:D34" si="7">IFERROR($B32/C32-1,"n.a.")</f>
        <v>1.1962623136058577</v>
      </c>
      <c r="E32" s="49">
        <v>-1483.0633702830032</v>
      </c>
      <c r="F32" s="50">
        <v>0.62198773315322708</v>
      </c>
      <c r="G32" s="51"/>
      <c r="H32" s="49">
        <v>-3888.573964370918</v>
      </c>
      <c r="I32" s="49">
        <v>-4299.4797340258565</v>
      </c>
      <c r="J32" s="50">
        <v>-9.5571044655252568E-2</v>
      </c>
      <c r="K32" s="51"/>
      <c r="L32" s="49">
        <v>-3204.2050124291868</v>
      </c>
      <c r="M32" s="49">
        <v>-1095.2747215966697</v>
      </c>
      <c r="N32" s="49"/>
      <c r="O32" s="49"/>
      <c r="P32" s="49">
        <v>-1483.0633702830032</v>
      </c>
      <c r="Q32" s="49">
        <v>-2405.5105940879134</v>
      </c>
      <c r="R32" s="49"/>
      <c r="S32" s="49"/>
      <c r="T32" s="51"/>
      <c r="U32" s="49">
        <v>-5328.8091179321455</v>
      </c>
    </row>
    <row r="33" spans="1:21" s="52" customFormat="1" ht="9.75">
      <c r="A33" s="48" t="s">
        <v>107</v>
      </c>
      <c r="B33" s="49">
        <v>-266.69954182060576</v>
      </c>
      <c r="C33" s="49">
        <v>-212.36106997549115</v>
      </c>
      <c r="D33" s="50">
        <f t="shared" si="7"/>
        <v>0.25587774563099486</v>
      </c>
      <c r="E33" s="49">
        <v>-707.56974184479407</v>
      </c>
      <c r="F33" s="50">
        <v>-0.62307667209558759</v>
      </c>
      <c r="G33" s="51"/>
      <c r="H33" s="49">
        <v>-974.26928366539983</v>
      </c>
      <c r="I33" s="49">
        <v>-311.42386002830619</v>
      </c>
      <c r="J33" s="50">
        <v>2.1284349361569332</v>
      </c>
      <c r="K33" s="51"/>
      <c r="L33" s="49">
        <v>-99.06279005281506</v>
      </c>
      <c r="M33" s="49">
        <v>-212.36106997549115</v>
      </c>
      <c r="N33" s="49"/>
      <c r="O33" s="49"/>
      <c r="P33" s="49">
        <v>-707.56974184479407</v>
      </c>
      <c r="Q33" s="49">
        <v>-266.69954182060576</v>
      </c>
      <c r="R33" s="49"/>
      <c r="S33" s="49"/>
      <c r="T33" s="51"/>
      <c r="U33" s="49">
        <v>-1922.6571725519968</v>
      </c>
    </row>
    <row r="34" spans="1:21" s="57" customFormat="1" ht="9.75">
      <c r="A34" s="59" t="s">
        <v>87</v>
      </c>
      <c r="B34" s="60">
        <v>-1520.5728311853327</v>
      </c>
      <c r="C34" s="60">
        <v>-1610.3713216399108</v>
      </c>
      <c r="D34" s="61">
        <f t="shared" si="7"/>
        <v>-5.5762599127220147E-2</v>
      </c>
      <c r="E34" s="60">
        <v>-2625.8979964762393</v>
      </c>
      <c r="F34" s="61">
        <v>-0.42093225508918131</v>
      </c>
      <c r="G34" s="56"/>
      <c r="H34" s="60">
        <v>-4146.4708276616648</v>
      </c>
      <c r="I34" s="60">
        <v>-2149.0456448685336</v>
      </c>
      <c r="J34" s="61">
        <v>0.9294475375907254</v>
      </c>
      <c r="K34" s="56"/>
      <c r="L34" s="60">
        <v>-538.67432322862282</v>
      </c>
      <c r="M34" s="60">
        <v>-1610.3713216399108</v>
      </c>
      <c r="N34" s="60"/>
      <c r="O34" s="60"/>
      <c r="P34" s="60">
        <v>-2625.8979964762393</v>
      </c>
      <c r="Q34" s="60">
        <v>-1520.5728311853327</v>
      </c>
      <c r="R34" s="60"/>
      <c r="S34" s="60"/>
      <c r="T34" s="56"/>
      <c r="U34" s="60">
        <v>3557.5743744584288</v>
      </c>
    </row>
    <row r="35" spans="1:21" s="63" customFormat="1" ht="9.75">
      <c r="A35" s="62" t="s">
        <v>112</v>
      </c>
      <c r="B35" s="16">
        <v>-1.1021803556791806E-2</v>
      </c>
      <c r="C35" s="16">
        <v>-2.9098019402047034E-2</v>
      </c>
      <c r="D35" s="33" t="str">
        <f>IFERROR(ROUND(($B35-C35)*100,1)&amp;" p.p","")</f>
        <v>1,8 p.p</v>
      </c>
      <c r="E35" s="16">
        <v>-2.6154242544868044E-2</v>
      </c>
      <c r="F35" s="33" t="s">
        <v>197</v>
      </c>
      <c r="G35" s="33"/>
      <c r="H35" s="16">
        <v>-1.739576783313421E-2</v>
      </c>
      <c r="I35" s="16">
        <v>-1.928510271966671E-2</v>
      </c>
      <c r="J35" s="33" t="s">
        <v>198</v>
      </c>
      <c r="K35" s="33"/>
      <c r="L35" s="16">
        <v>-9.6033144038929572E-3</v>
      </c>
      <c r="M35" s="16">
        <v>-2.9098019402047034E-2</v>
      </c>
      <c r="N35" s="16"/>
      <c r="O35" s="16"/>
      <c r="P35" s="16">
        <v>-2.6154242544868044E-2</v>
      </c>
      <c r="Q35" s="16">
        <v>-1.1021803556791806E-2</v>
      </c>
      <c r="R35" s="16"/>
      <c r="S35" s="16"/>
      <c r="T35" s="33"/>
      <c r="U35" s="16">
        <v>1.2826206893357546E-2</v>
      </c>
    </row>
    <row r="36" spans="1:21" s="52" customFormat="1" ht="9.75">
      <c r="A36" s="48"/>
      <c r="B36" s="64"/>
      <c r="C36" s="64"/>
      <c r="D36" s="51" t="s">
        <v>171</v>
      </c>
      <c r="E36" s="64"/>
      <c r="F36" s="51" t="s">
        <v>171</v>
      </c>
      <c r="G36" s="51"/>
      <c r="H36" s="16"/>
      <c r="I36" s="16"/>
      <c r="J36" s="33" t="s">
        <v>171</v>
      </c>
      <c r="K36" s="51"/>
      <c r="L36" s="49"/>
      <c r="M36" s="49"/>
      <c r="N36" s="49"/>
      <c r="O36" s="49"/>
      <c r="P36" s="49"/>
      <c r="Q36" s="49"/>
      <c r="R36" s="64"/>
      <c r="S36" s="64"/>
      <c r="T36" s="51"/>
      <c r="U36" s="64"/>
    </row>
    <row r="37" spans="1:21" s="52" customFormat="1" ht="9.75">
      <c r="A37" s="48" t="s">
        <v>114</v>
      </c>
      <c r="B37" s="49">
        <v>-686.81446029351901</v>
      </c>
      <c r="C37" s="49">
        <v>885.01095241761698</v>
      </c>
      <c r="D37" s="50">
        <f t="shared" ref="D37:D38" si="8">IFERROR($B37/C37-1,"n.a.")</f>
        <v>-1.7760519329363356</v>
      </c>
      <c r="E37" s="49">
        <v>694.8676996848684</v>
      </c>
      <c r="F37" s="50">
        <v>-1.9884103989939357</v>
      </c>
      <c r="G37" s="51"/>
      <c r="H37" s="49">
        <v>8.0532393913493934</v>
      </c>
      <c r="I37" s="49">
        <v>1771.5851562275525</v>
      </c>
      <c r="J37" s="50">
        <v>-0.9954542182953835</v>
      </c>
      <c r="K37" s="51"/>
      <c r="L37" s="49">
        <v>886.5742038099354</v>
      </c>
      <c r="M37" s="49">
        <v>885.01095241761698</v>
      </c>
      <c r="N37" s="49"/>
      <c r="O37" s="49"/>
      <c r="P37" s="49">
        <v>694.8676996848684</v>
      </c>
      <c r="Q37" s="49">
        <v>-686.81446029351901</v>
      </c>
      <c r="R37" s="49"/>
      <c r="S37" s="49"/>
      <c r="T37" s="51"/>
      <c r="U37" s="49">
        <v>3163.5184117984122</v>
      </c>
    </row>
    <row r="38" spans="1:21" s="57" customFormat="1" ht="9.75">
      <c r="A38" s="59" t="s">
        <v>90</v>
      </c>
      <c r="B38" s="60">
        <v>-2207.3872914788681</v>
      </c>
      <c r="C38" s="60">
        <v>-725.36036922230335</v>
      </c>
      <c r="D38" s="61">
        <f t="shared" si="8"/>
        <v>2.0431594902896655</v>
      </c>
      <c r="E38" s="60">
        <v>-1931.0302967913944</v>
      </c>
      <c r="F38" s="61">
        <v>0.14311375390985281</v>
      </c>
      <c r="G38" s="56"/>
      <c r="H38" s="60">
        <v>-4138.417588270263</v>
      </c>
      <c r="I38" s="60">
        <v>-377.46048864096826</v>
      </c>
      <c r="J38" s="61">
        <v>9.9638431380473058</v>
      </c>
      <c r="K38" s="56"/>
      <c r="L38" s="60">
        <v>347.89988058133508</v>
      </c>
      <c r="M38" s="60">
        <v>-725.36036922230335</v>
      </c>
      <c r="N38" s="60"/>
      <c r="O38" s="60"/>
      <c r="P38" s="60">
        <v>-1931.0302967913944</v>
      </c>
      <c r="Q38" s="60">
        <v>-2207.3872914788681</v>
      </c>
      <c r="R38" s="60"/>
      <c r="S38" s="60"/>
      <c r="T38" s="56"/>
      <c r="U38" s="60">
        <v>6721.0927862567878</v>
      </c>
    </row>
    <row r="39" spans="1:21" s="63" customFormat="1" ht="9.75">
      <c r="A39" s="62" t="s">
        <v>113</v>
      </c>
      <c r="B39" s="16">
        <v>-1.6000147182343986E-2</v>
      </c>
      <c r="C39" s="16">
        <v>-1.3106635602286355E-2</v>
      </c>
      <c r="D39" s="33" t="str">
        <f>IFERROR(ROUND(($B39-C39)*100,1)&amp;" p.p","")</f>
        <v>-0,3 p.p</v>
      </c>
      <c r="E39" s="16">
        <v>-1.9233281266653975E-2</v>
      </c>
      <c r="F39" s="33" t="s">
        <v>199</v>
      </c>
      <c r="G39" s="33"/>
      <c r="H39" s="16">
        <v>-1.7361981924929357E-2</v>
      </c>
      <c r="I39" s="16">
        <v>-3.3872543905422597E-3</v>
      </c>
      <c r="J39" s="33" t="s">
        <v>200</v>
      </c>
      <c r="K39" s="33"/>
      <c r="L39" s="16">
        <v>6.2022483534664406E-3</v>
      </c>
      <c r="M39" s="16">
        <v>-1.3106635602286355E-2</v>
      </c>
      <c r="N39" s="16"/>
      <c r="O39" s="16"/>
      <c r="P39" s="16">
        <v>-1.9233281266653975E-2</v>
      </c>
      <c r="Q39" s="16">
        <v>-1.6000147182343986E-2</v>
      </c>
      <c r="R39" s="16"/>
      <c r="S39" s="16"/>
      <c r="T39" s="33"/>
      <c r="U39" s="16">
        <v>2.4231714520123192E-2</v>
      </c>
    </row>
    <row r="40" spans="1:21" s="38" customFormat="1">
      <c r="B40" s="69"/>
      <c r="C40" s="69"/>
      <c r="E40" s="69"/>
      <c r="H40" s="69"/>
      <c r="I40" s="69"/>
      <c r="J40" s="40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X7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T1" sqref="T1:Y1048576"/>
    </sheetView>
  </sheetViews>
  <sheetFormatPr defaultRowHeight="14.25" outlineLevelRow="1" outlineLevelCol="1"/>
  <cols>
    <col min="1" max="1" width="41.25" style="87" customWidth="1"/>
    <col min="2" max="4" width="8.75" style="87" customWidth="1"/>
    <col min="5" max="6" width="9.375" style="87" hidden="1" customWidth="1" outlineLevel="1"/>
    <col min="7" max="7" width="1.75" style="87" customWidth="1" collapsed="1"/>
    <col min="8" max="10" width="8.75" style="87" customWidth="1"/>
    <col min="11" max="11" width="1.75" style="88" customWidth="1"/>
    <col min="12" max="19" width="9.375" style="88" customWidth="1"/>
    <col min="20" max="20" width="1.75" style="88" customWidth="1"/>
    <col min="21" max="25" width="9.375" style="87" customWidth="1"/>
    <col min="26" max="16384" width="9" style="87"/>
  </cols>
  <sheetData>
    <row r="1" spans="1:24" s="3" customFormat="1" ht="11.25">
      <c r="B1" s="25"/>
      <c r="C1" s="25"/>
      <c r="D1" s="25"/>
      <c r="E1" s="25"/>
      <c r="F1" s="25"/>
      <c r="L1" s="25"/>
      <c r="T1" s="3">
        <v>1000</v>
      </c>
    </row>
    <row r="2" spans="1:24" s="4" customFormat="1" ht="33" customHeight="1">
      <c r="A2" s="21" t="s">
        <v>166</v>
      </c>
      <c r="B2" s="22" t="s">
        <v>174</v>
      </c>
      <c r="C2" s="22" t="s">
        <v>1</v>
      </c>
      <c r="D2" s="22" t="s">
        <v>188</v>
      </c>
      <c r="E2" s="22" t="s">
        <v>1</v>
      </c>
      <c r="F2" s="22" t="s">
        <v>188</v>
      </c>
      <c r="G2" s="23"/>
      <c r="H2" s="24">
        <v>2020</v>
      </c>
      <c r="I2" s="24">
        <v>2019</v>
      </c>
      <c r="J2" s="24">
        <v>2018</v>
      </c>
      <c r="K2" s="23"/>
      <c r="L2" s="22" t="s">
        <v>2</v>
      </c>
      <c r="M2" s="22" t="s">
        <v>175</v>
      </c>
      <c r="N2" s="22" t="s">
        <v>178</v>
      </c>
      <c r="O2" s="22" t="s">
        <v>0</v>
      </c>
      <c r="P2" s="22" t="s">
        <v>1</v>
      </c>
      <c r="Q2" s="22" t="s">
        <v>174</v>
      </c>
      <c r="R2" s="22" t="s">
        <v>179</v>
      </c>
      <c r="S2" s="22" t="s">
        <v>180</v>
      </c>
      <c r="T2" s="23"/>
      <c r="U2" s="24">
        <v>2018</v>
      </c>
      <c r="V2" s="24">
        <v>2019</v>
      </c>
      <c r="W2" s="24">
        <v>2020</v>
      </c>
      <c r="X2" s="24">
        <v>2021</v>
      </c>
    </row>
    <row r="3" spans="1:24" s="3" customFormat="1" ht="11.25">
      <c r="A3" s="1" t="s">
        <v>11</v>
      </c>
      <c r="B3" s="2"/>
      <c r="C3" s="2"/>
      <c r="D3" s="2"/>
      <c r="E3" s="2"/>
      <c r="F3" s="2"/>
      <c r="H3" s="2"/>
      <c r="I3" s="2"/>
      <c r="J3" s="2"/>
      <c r="K3" s="10"/>
      <c r="L3" s="2"/>
      <c r="M3" s="2"/>
      <c r="N3" s="2"/>
      <c r="O3" s="2"/>
      <c r="P3" s="2"/>
      <c r="Q3" s="2"/>
      <c r="R3" s="2"/>
      <c r="S3" s="2"/>
      <c r="T3" s="10"/>
      <c r="U3" s="2"/>
      <c r="V3" s="2"/>
      <c r="W3" s="2"/>
      <c r="X3" s="2"/>
    </row>
    <row r="4" spans="1:24" s="6" customFormat="1" ht="11.25">
      <c r="A4" s="74" t="s">
        <v>121</v>
      </c>
      <c r="B4" s="7"/>
      <c r="C4" s="7"/>
      <c r="D4" s="7"/>
      <c r="E4" s="7"/>
      <c r="F4" s="7"/>
      <c r="H4" s="7"/>
      <c r="I4" s="7"/>
      <c r="J4" s="7"/>
      <c r="K4" s="10"/>
      <c r="L4" s="7"/>
      <c r="M4" s="7"/>
      <c r="N4" s="7"/>
      <c r="O4" s="7"/>
      <c r="P4" s="7"/>
      <c r="Q4" s="7"/>
      <c r="R4" s="7"/>
      <c r="S4" s="7"/>
      <c r="T4" s="10"/>
      <c r="U4" s="7"/>
      <c r="V4" s="7"/>
      <c r="W4" s="7"/>
      <c r="X4" s="7"/>
    </row>
    <row r="5" spans="1:24" s="3" customFormat="1" ht="11.25">
      <c r="A5" s="75" t="s">
        <v>12</v>
      </c>
      <c r="B5" s="9">
        <v>22584</v>
      </c>
      <c r="C5" s="9">
        <v>31342</v>
      </c>
      <c r="D5" s="28">
        <v>-0.27943334822283195</v>
      </c>
      <c r="E5" s="9">
        <v>31342</v>
      </c>
      <c r="F5" s="28">
        <v>-0.27943334822283195</v>
      </c>
      <c r="G5" s="10"/>
      <c r="H5" s="9">
        <v>37785.116189658744</v>
      </c>
      <c r="I5" s="9">
        <v>28228.140293006632</v>
      </c>
      <c r="J5" s="9">
        <v>4419</v>
      </c>
      <c r="K5" s="12"/>
      <c r="L5" s="9"/>
      <c r="M5" s="9"/>
      <c r="N5" s="9"/>
      <c r="O5" s="9">
        <v>37785.116189658744</v>
      </c>
      <c r="P5" s="9">
        <v>31342</v>
      </c>
      <c r="Q5" s="76">
        <v>22584</v>
      </c>
      <c r="R5" s="9"/>
      <c r="S5" s="9"/>
      <c r="T5" s="12"/>
      <c r="U5" s="9">
        <v>4419</v>
      </c>
      <c r="V5" s="9">
        <v>28228.140293006632</v>
      </c>
      <c r="W5" s="9">
        <v>37785.116189658744</v>
      </c>
      <c r="X5" s="76">
        <v>22584</v>
      </c>
    </row>
    <row r="6" spans="1:24" s="3" customFormat="1" ht="11.25">
      <c r="A6" s="75" t="s">
        <v>13</v>
      </c>
      <c r="B6" s="9">
        <v>14065</v>
      </c>
      <c r="C6" s="9">
        <v>14008</v>
      </c>
      <c r="D6" s="28">
        <v>4.0691033695030576E-3</v>
      </c>
      <c r="E6" s="9">
        <v>14008</v>
      </c>
      <c r="F6" s="28">
        <v>4.0691033695030576E-3</v>
      </c>
      <c r="G6" s="10"/>
      <c r="H6" s="9">
        <v>52046.309300000001</v>
      </c>
      <c r="I6" s="9">
        <v>4130.2699199999997</v>
      </c>
      <c r="J6" s="9">
        <v>0</v>
      </c>
      <c r="K6" s="10"/>
      <c r="L6" s="9"/>
      <c r="M6" s="9"/>
      <c r="N6" s="9"/>
      <c r="O6" s="9">
        <v>52046.309300000001</v>
      </c>
      <c r="P6" s="9">
        <v>14008</v>
      </c>
      <c r="Q6" s="76">
        <v>14065</v>
      </c>
      <c r="R6" s="9"/>
      <c r="S6" s="9"/>
      <c r="T6" s="10"/>
      <c r="U6" s="9">
        <v>0</v>
      </c>
      <c r="V6" s="9">
        <v>4130.2699199999997</v>
      </c>
      <c r="W6" s="9">
        <v>52046.309300000001</v>
      </c>
      <c r="X6" s="76">
        <v>14065</v>
      </c>
    </row>
    <row r="7" spans="1:24" s="3" customFormat="1" ht="11.25">
      <c r="A7" s="75" t="s">
        <v>14</v>
      </c>
      <c r="B7" s="9">
        <v>179607</v>
      </c>
      <c r="C7" s="9">
        <v>162447</v>
      </c>
      <c r="D7" s="28">
        <v>0.10563445308315944</v>
      </c>
      <c r="E7" s="9">
        <v>162447</v>
      </c>
      <c r="F7" s="28">
        <v>0.10563445308315944</v>
      </c>
      <c r="G7" s="10"/>
      <c r="H7" s="9">
        <v>162581.29867134002</v>
      </c>
      <c r="I7" s="9">
        <v>111374.17260446266</v>
      </c>
      <c r="J7" s="9">
        <v>78448</v>
      </c>
      <c r="K7" s="10"/>
      <c r="L7" s="9"/>
      <c r="M7" s="9"/>
      <c r="N7" s="9"/>
      <c r="O7" s="9">
        <v>162581.29867134002</v>
      </c>
      <c r="P7" s="9">
        <v>162447</v>
      </c>
      <c r="Q7" s="76">
        <v>179607</v>
      </c>
      <c r="R7" s="9"/>
      <c r="S7" s="9"/>
      <c r="T7" s="10"/>
      <c r="U7" s="9">
        <v>78448</v>
      </c>
      <c r="V7" s="9">
        <v>111374.17260446266</v>
      </c>
      <c r="W7" s="9">
        <v>162581.29867134002</v>
      </c>
      <c r="X7" s="76">
        <v>179607</v>
      </c>
    </row>
    <row r="8" spans="1:24" s="3" customFormat="1" ht="11.25" hidden="1" outlineLevel="1">
      <c r="A8" s="77" t="s">
        <v>15</v>
      </c>
      <c r="B8" s="9">
        <v>223476</v>
      </c>
      <c r="C8" s="9">
        <v>214280.4012190834</v>
      </c>
      <c r="D8" s="28">
        <v>4.2913858330491328E-2</v>
      </c>
      <c r="E8" s="9">
        <v>214280.4012190834</v>
      </c>
      <c r="F8" s="28">
        <v>4.2913858330491328E-2</v>
      </c>
      <c r="G8" s="10"/>
      <c r="H8" s="9">
        <v>186383.25263934006</v>
      </c>
      <c r="I8" s="9" t="e">
        <v>#N/A</v>
      </c>
      <c r="J8" s="9" t="e">
        <v>#N/A</v>
      </c>
      <c r="K8" s="10"/>
      <c r="L8" s="9"/>
      <c r="M8" s="9"/>
      <c r="N8" s="9"/>
      <c r="O8" s="9">
        <v>186383.25263934006</v>
      </c>
      <c r="P8" s="9">
        <v>214280.4012190834</v>
      </c>
      <c r="Q8" s="76">
        <v>223476</v>
      </c>
      <c r="R8" s="9"/>
      <c r="S8" s="9"/>
      <c r="T8" s="10"/>
      <c r="U8" s="9" t="e">
        <v>#N/A</v>
      </c>
      <c r="V8" s="9" t="e">
        <v>#N/A</v>
      </c>
      <c r="W8" s="9">
        <v>186383.25263934006</v>
      </c>
      <c r="X8" s="76">
        <v>223476</v>
      </c>
    </row>
    <row r="9" spans="1:24" s="3" customFormat="1" ht="11.25" hidden="1" outlineLevel="1">
      <c r="A9" s="77" t="s">
        <v>16</v>
      </c>
      <c r="B9" s="9">
        <v>246744</v>
      </c>
      <c r="C9" s="9">
        <v>229889.28652205301</v>
      </c>
      <c r="D9" s="28">
        <v>7.3316654868690989E-2</v>
      </c>
      <c r="E9" s="9">
        <v>229889.28652205301</v>
      </c>
      <c r="F9" s="28">
        <v>7.3316654868690989E-2</v>
      </c>
      <c r="G9" s="10"/>
      <c r="H9" s="9">
        <v>217898</v>
      </c>
      <c r="I9" s="9" t="e">
        <v>#N/A</v>
      </c>
      <c r="J9" s="9" t="e">
        <v>#N/A</v>
      </c>
      <c r="K9" s="12"/>
      <c r="L9" s="9"/>
      <c r="M9" s="9"/>
      <c r="N9" s="9"/>
      <c r="O9" s="9">
        <v>217898</v>
      </c>
      <c r="P9" s="9">
        <v>229889.28652205301</v>
      </c>
      <c r="Q9" s="76">
        <v>246744</v>
      </c>
      <c r="R9" s="9"/>
      <c r="S9" s="9"/>
      <c r="T9" s="12"/>
      <c r="U9" s="9" t="e">
        <v>#N/A</v>
      </c>
      <c r="V9" s="9" t="e">
        <v>#N/A</v>
      </c>
      <c r="W9" s="9">
        <v>217898</v>
      </c>
      <c r="X9" s="76">
        <v>246744</v>
      </c>
    </row>
    <row r="10" spans="1:24" s="3" customFormat="1" ht="11.25" hidden="1" outlineLevel="1">
      <c r="A10" s="77" t="s">
        <v>17</v>
      </c>
      <c r="B10" s="9">
        <v>-41939</v>
      </c>
      <c r="C10" s="9">
        <v>-34797.829949999999</v>
      </c>
      <c r="D10" s="28">
        <v>0.20521883290598697</v>
      </c>
      <c r="E10" s="9">
        <v>-34797.829949999999</v>
      </c>
      <c r="F10" s="28">
        <v>0.20521883290598697</v>
      </c>
      <c r="G10" s="10"/>
      <c r="H10" s="9">
        <v>-26559.311530000003</v>
      </c>
      <c r="I10" s="9" t="e">
        <v>#N/A</v>
      </c>
      <c r="J10" s="9" t="e">
        <v>#N/A</v>
      </c>
      <c r="K10" s="10"/>
      <c r="L10" s="9"/>
      <c r="M10" s="9"/>
      <c r="N10" s="9"/>
      <c r="O10" s="9">
        <v>-26559.311530000003</v>
      </c>
      <c r="P10" s="9">
        <v>-34797.829949999999</v>
      </c>
      <c r="Q10" s="76">
        <v>-41939</v>
      </c>
      <c r="R10" s="9"/>
      <c r="S10" s="9"/>
      <c r="T10" s="10"/>
      <c r="U10" s="9" t="e">
        <v>#N/A</v>
      </c>
      <c r="V10" s="9" t="e">
        <v>#N/A</v>
      </c>
      <c r="W10" s="9">
        <v>-26559.311530000003</v>
      </c>
      <c r="X10" s="76">
        <v>-41939</v>
      </c>
    </row>
    <row r="11" spans="1:24" s="3" customFormat="1" ht="11.25" hidden="1" outlineLevel="1">
      <c r="A11" s="77" t="s">
        <v>18</v>
      </c>
      <c r="B11" s="9">
        <v>-219851</v>
      </c>
      <c r="C11" s="9">
        <v>-208275.47125</v>
      </c>
      <c r="D11" s="28">
        <v>5.5577974115374795E-2</v>
      </c>
      <c r="E11" s="9">
        <v>-208275.47125</v>
      </c>
      <c r="F11" s="28">
        <v>5.5577974115374795E-2</v>
      </c>
      <c r="G11" s="10"/>
      <c r="H11" s="9">
        <v>-200162.09534999999</v>
      </c>
      <c r="I11" s="9" t="e">
        <v>#N/A</v>
      </c>
      <c r="J11" s="9" t="e">
        <v>#N/A</v>
      </c>
      <c r="K11" s="10"/>
      <c r="L11" s="9"/>
      <c r="M11" s="9"/>
      <c r="N11" s="9"/>
      <c r="O11" s="9">
        <v>-200162.09534999999</v>
      </c>
      <c r="P11" s="9">
        <v>-208275.47125</v>
      </c>
      <c r="Q11" s="76">
        <v>-219851</v>
      </c>
      <c r="R11" s="9"/>
      <c r="S11" s="9"/>
      <c r="T11" s="10"/>
      <c r="U11" s="9" t="e">
        <v>#N/A</v>
      </c>
      <c r="V11" s="9" t="e">
        <v>#N/A</v>
      </c>
      <c r="W11" s="9">
        <v>-200162.09534999999</v>
      </c>
      <c r="X11" s="76">
        <v>-219851</v>
      </c>
    </row>
    <row r="12" spans="1:24" s="3" customFormat="1" ht="11.25" hidden="1" outlineLevel="1">
      <c r="A12" s="77" t="s">
        <v>19</v>
      </c>
      <c r="B12" s="9">
        <v>-28823</v>
      </c>
      <c r="C12" s="9">
        <v>-38649</v>
      </c>
      <c r="D12" s="28">
        <v>-0.25423684959507364</v>
      </c>
      <c r="E12" s="9">
        <v>-38649</v>
      </c>
      <c r="F12" s="28">
        <v>-0.25423684959507364</v>
      </c>
      <c r="G12" s="10"/>
      <c r="H12" s="9">
        <v>-14979.317600000002</v>
      </c>
      <c r="I12" s="9" t="e">
        <v>#N/A</v>
      </c>
      <c r="J12" s="9" t="e">
        <v>#N/A</v>
      </c>
      <c r="K12" s="10"/>
      <c r="L12" s="9"/>
      <c r="M12" s="9"/>
      <c r="N12" s="9"/>
      <c r="O12" s="9">
        <v>-14979.317600000002</v>
      </c>
      <c r="P12" s="9">
        <v>-38649</v>
      </c>
      <c r="Q12" s="76">
        <v>-28823</v>
      </c>
      <c r="R12" s="9"/>
      <c r="S12" s="9"/>
      <c r="T12" s="10"/>
      <c r="U12" s="9" t="e">
        <v>#N/A</v>
      </c>
      <c r="V12" s="9" t="e">
        <v>#N/A</v>
      </c>
      <c r="W12" s="9">
        <v>-14979.317600000002</v>
      </c>
      <c r="X12" s="76">
        <v>-28823</v>
      </c>
    </row>
    <row r="13" spans="1:24" s="3" customFormat="1" ht="11.25" collapsed="1">
      <c r="A13" s="75" t="s">
        <v>20</v>
      </c>
      <c r="B13" s="9">
        <v>59344</v>
      </c>
      <c r="C13" s="9">
        <v>33628</v>
      </c>
      <c r="D13" s="28">
        <v>0.76471987629356497</v>
      </c>
      <c r="E13" s="9">
        <v>33628</v>
      </c>
      <c r="F13" s="28">
        <v>0.76471987629356497</v>
      </c>
      <c r="G13" s="10"/>
      <c r="H13" s="9">
        <v>22762.028437611945</v>
      </c>
      <c r="I13" s="9">
        <v>11338.469708556964</v>
      </c>
      <c r="J13" s="9">
        <v>5838</v>
      </c>
      <c r="K13" s="12"/>
      <c r="L13" s="9"/>
      <c r="M13" s="9"/>
      <c r="N13" s="9"/>
      <c r="O13" s="9">
        <v>22762.028437611945</v>
      </c>
      <c r="P13" s="9">
        <v>33628</v>
      </c>
      <c r="Q13" s="76">
        <v>59344</v>
      </c>
      <c r="R13" s="9"/>
      <c r="S13" s="9"/>
      <c r="T13" s="12"/>
      <c r="U13" s="9">
        <v>5838</v>
      </c>
      <c r="V13" s="9">
        <v>11338.469708556964</v>
      </c>
      <c r="W13" s="9">
        <v>22762.028437611945</v>
      </c>
      <c r="X13" s="76">
        <v>59344</v>
      </c>
    </row>
    <row r="14" spans="1:24" s="3" customFormat="1" ht="11.25">
      <c r="A14" s="75" t="s">
        <v>21</v>
      </c>
      <c r="B14" s="9">
        <v>4899</v>
      </c>
      <c r="C14" s="9">
        <v>8928</v>
      </c>
      <c r="D14" s="28">
        <v>-0.45127688172043012</v>
      </c>
      <c r="E14" s="9">
        <v>8928</v>
      </c>
      <c r="F14" s="28">
        <v>-0.45127688172043012</v>
      </c>
      <c r="G14" s="10"/>
      <c r="H14" s="9">
        <v>8088.1415199999992</v>
      </c>
      <c r="I14" s="9">
        <v>365.84300000000002</v>
      </c>
      <c r="J14" s="9">
        <v>0</v>
      </c>
      <c r="K14" s="10"/>
      <c r="L14" s="9"/>
      <c r="M14" s="9"/>
      <c r="N14" s="9"/>
      <c r="O14" s="9">
        <v>8088.1415199999992</v>
      </c>
      <c r="P14" s="9">
        <v>8928</v>
      </c>
      <c r="Q14" s="76">
        <v>4899</v>
      </c>
      <c r="R14" s="9"/>
      <c r="S14" s="9"/>
      <c r="T14" s="10"/>
      <c r="U14" s="9">
        <v>0</v>
      </c>
      <c r="V14" s="9">
        <v>365.84300000000002</v>
      </c>
      <c r="W14" s="9">
        <v>8088.1415199999992</v>
      </c>
      <c r="X14" s="76">
        <v>4899</v>
      </c>
    </row>
    <row r="15" spans="1:24" s="3" customFormat="1" ht="11.25">
      <c r="A15" s="75" t="s">
        <v>22</v>
      </c>
      <c r="B15" s="9">
        <v>215418</v>
      </c>
      <c r="C15" s="9">
        <v>240773</v>
      </c>
      <c r="D15" s="28">
        <v>-0.10530665813857865</v>
      </c>
      <c r="E15" s="9">
        <v>240773</v>
      </c>
      <c r="F15" s="28">
        <v>-0.10530665813857865</v>
      </c>
      <c r="G15" s="10"/>
      <c r="H15" s="9">
        <v>138779.77485664774</v>
      </c>
      <c r="I15" s="9">
        <v>167804.96645349779</v>
      </c>
      <c r="J15" s="9">
        <v>165618</v>
      </c>
      <c r="K15" s="10"/>
      <c r="L15" s="9"/>
      <c r="M15" s="9"/>
      <c r="N15" s="9"/>
      <c r="O15" s="9">
        <v>138779.77485664774</v>
      </c>
      <c r="P15" s="9">
        <v>240773</v>
      </c>
      <c r="Q15" s="76">
        <v>215418</v>
      </c>
      <c r="R15" s="9"/>
      <c r="S15" s="9"/>
      <c r="T15" s="10"/>
      <c r="U15" s="9">
        <v>165618</v>
      </c>
      <c r="V15" s="9">
        <v>167804.96645349779</v>
      </c>
      <c r="W15" s="9">
        <v>138779.77485664774</v>
      </c>
      <c r="X15" s="76">
        <v>215418</v>
      </c>
    </row>
    <row r="16" spans="1:24" s="3" customFormat="1" ht="11.25" hidden="1" outlineLevel="1">
      <c r="A16" s="77" t="s">
        <v>23</v>
      </c>
      <c r="B16" s="9">
        <v>186382</v>
      </c>
      <c r="C16" s="9">
        <v>190271</v>
      </c>
      <c r="D16" s="28">
        <v>-2.0439268201670302E-2</v>
      </c>
      <c r="E16" s="9">
        <v>190271</v>
      </c>
      <c r="F16" s="28">
        <v>-2.0439268201670302E-2</v>
      </c>
      <c r="G16" s="10"/>
      <c r="H16" s="9">
        <v>122167.06906664775</v>
      </c>
      <c r="I16" s="9" t="e">
        <v>#N/A</v>
      </c>
      <c r="J16" s="9" t="e">
        <v>#N/A</v>
      </c>
      <c r="K16" s="12"/>
      <c r="L16" s="9"/>
      <c r="M16" s="9"/>
      <c r="N16" s="9"/>
      <c r="O16" s="9">
        <v>122167.06906664775</v>
      </c>
      <c r="P16" s="9">
        <v>190271</v>
      </c>
      <c r="Q16" s="76">
        <v>186382</v>
      </c>
      <c r="R16" s="9"/>
      <c r="S16" s="9"/>
      <c r="T16" s="12"/>
      <c r="U16" s="9" t="e">
        <v>#N/A</v>
      </c>
      <c r="V16" s="9" t="e">
        <v>#N/A</v>
      </c>
      <c r="W16" s="9">
        <v>122167.06906664775</v>
      </c>
      <c r="X16" s="76">
        <v>186382</v>
      </c>
    </row>
    <row r="17" spans="1:24" s="3" customFormat="1" ht="11.25" hidden="1" outlineLevel="1">
      <c r="A17" s="77" t="s">
        <v>24</v>
      </c>
      <c r="B17" s="9">
        <v>43175</v>
      </c>
      <c r="C17" s="9">
        <v>64545.402879999987</v>
      </c>
      <c r="D17" s="28">
        <v>-0.33109101386710549</v>
      </c>
      <c r="E17" s="9">
        <v>64545.402879999987</v>
      </c>
      <c r="F17" s="28">
        <v>-0.33109101386710549</v>
      </c>
      <c r="G17" s="10"/>
      <c r="H17" s="9">
        <v>29775.170239999996</v>
      </c>
      <c r="I17" s="9" t="e">
        <v>#N/A</v>
      </c>
      <c r="J17" s="9" t="e">
        <v>#N/A</v>
      </c>
      <c r="K17" s="17"/>
      <c r="L17" s="9"/>
      <c r="M17" s="9"/>
      <c r="N17" s="9"/>
      <c r="O17" s="9">
        <v>29775.170239999996</v>
      </c>
      <c r="P17" s="9">
        <v>64545.402879999987</v>
      </c>
      <c r="Q17" s="76">
        <v>43175</v>
      </c>
      <c r="R17" s="9"/>
      <c r="S17" s="9"/>
      <c r="T17" s="17"/>
      <c r="U17" s="9" t="e">
        <v>#N/A</v>
      </c>
      <c r="V17" s="9" t="e">
        <v>#N/A</v>
      </c>
      <c r="W17" s="9">
        <v>29775.170239999996</v>
      </c>
      <c r="X17" s="76">
        <v>43175</v>
      </c>
    </row>
    <row r="18" spans="1:24" s="3" customFormat="1" ht="11.25" hidden="1" outlineLevel="1">
      <c r="A18" s="77" t="s">
        <v>25</v>
      </c>
      <c r="B18" s="9">
        <v>-14139</v>
      </c>
      <c r="C18" s="9">
        <v>-14043.303780000002</v>
      </c>
      <c r="D18" s="28">
        <v>6.8143665834734524E-3</v>
      </c>
      <c r="E18" s="9">
        <v>-14043.303780000002</v>
      </c>
      <c r="F18" s="28">
        <v>6.8143665834734524E-3</v>
      </c>
      <c r="G18" s="10"/>
      <c r="H18" s="9">
        <v>-13163.264449999999</v>
      </c>
      <c r="I18" s="9" t="e">
        <v>#N/A</v>
      </c>
      <c r="J18" s="9" t="e">
        <v>#N/A</v>
      </c>
      <c r="K18" s="10"/>
      <c r="L18" s="9"/>
      <c r="M18" s="9"/>
      <c r="N18" s="9"/>
      <c r="O18" s="9">
        <v>-13163.264449999999</v>
      </c>
      <c r="P18" s="9">
        <v>-14043.303780000002</v>
      </c>
      <c r="Q18" s="76">
        <v>-14139</v>
      </c>
      <c r="R18" s="9"/>
      <c r="S18" s="9"/>
      <c r="T18" s="10"/>
      <c r="U18" s="9" t="e">
        <v>#N/A</v>
      </c>
      <c r="V18" s="9" t="e">
        <v>#N/A</v>
      </c>
      <c r="W18" s="9">
        <v>-13163.264449999999</v>
      </c>
      <c r="X18" s="76">
        <v>-14139</v>
      </c>
    </row>
    <row r="19" spans="1:24" s="3" customFormat="1" ht="11.25" collapsed="1">
      <c r="A19" s="75" t="s">
        <v>26</v>
      </c>
      <c r="B19" s="9">
        <v>48383</v>
      </c>
      <c r="C19" s="9">
        <v>42518</v>
      </c>
      <c r="D19" s="28">
        <v>0.13794157768474524</v>
      </c>
      <c r="E19" s="9">
        <v>42518</v>
      </c>
      <c r="F19" s="28">
        <v>0.13794157768474524</v>
      </c>
      <c r="G19" s="10"/>
      <c r="H19" s="9">
        <v>34927.163897796032</v>
      </c>
      <c r="I19" s="9">
        <v>11013.589811676859</v>
      </c>
      <c r="J19" s="9">
        <v>3965</v>
      </c>
      <c r="K19" s="10"/>
      <c r="L19" s="9"/>
      <c r="M19" s="9"/>
      <c r="N19" s="9"/>
      <c r="O19" s="9">
        <v>34927.163897796032</v>
      </c>
      <c r="P19" s="9">
        <v>42518</v>
      </c>
      <c r="Q19" s="76">
        <v>48383</v>
      </c>
      <c r="R19" s="9"/>
      <c r="S19" s="9"/>
      <c r="T19" s="10"/>
      <c r="U19" s="9">
        <v>3965</v>
      </c>
      <c r="V19" s="9">
        <v>11013.589811676859</v>
      </c>
      <c r="W19" s="9">
        <v>34927.163897796032</v>
      </c>
      <c r="X19" s="76">
        <v>48383</v>
      </c>
    </row>
    <row r="20" spans="1:24" s="3" customFormat="1" ht="11.25" hidden="1" outlineLevel="1">
      <c r="A20" s="75" t="s">
        <v>27</v>
      </c>
      <c r="B20" s="9">
        <v>0</v>
      </c>
      <c r="C20" s="9">
        <v>0</v>
      </c>
      <c r="D20" s="28" t="s">
        <v>171</v>
      </c>
      <c r="E20" s="9">
        <v>0</v>
      </c>
      <c r="F20" s="28" t="s">
        <v>171</v>
      </c>
      <c r="G20" s="10"/>
      <c r="H20" s="9">
        <v>0</v>
      </c>
      <c r="I20" s="9">
        <v>1.3641865415081611E-13</v>
      </c>
      <c r="J20" s="9">
        <v>0</v>
      </c>
      <c r="K20" s="10"/>
      <c r="L20" s="9"/>
      <c r="M20" s="9"/>
      <c r="N20" s="9"/>
      <c r="O20" s="9">
        <v>0</v>
      </c>
      <c r="P20" s="9">
        <v>0</v>
      </c>
      <c r="Q20" s="76">
        <v>0</v>
      </c>
      <c r="R20" s="9"/>
      <c r="S20" s="9"/>
      <c r="T20" s="10"/>
      <c r="U20" s="9">
        <v>0</v>
      </c>
      <c r="V20" s="9">
        <v>1.3641865415081611E-13</v>
      </c>
      <c r="W20" s="9">
        <v>0</v>
      </c>
      <c r="X20" s="76">
        <v>0</v>
      </c>
    </row>
    <row r="21" spans="1:24" s="3" customFormat="1" ht="11.25" collapsed="1">
      <c r="A21" s="75" t="s">
        <v>28</v>
      </c>
      <c r="B21" s="9">
        <v>453</v>
      </c>
      <c r="C21" s="9">
        <v>276</v>
      </c>
      <c r="D21" s="28">
        <v>0.64130434782608692</v>
      </c>
      <c r="E21" s="9">
        <v>276</v>
      </c>
      <c r="F21" s="28">
        <v>0.64130434782608692</v>
      </c>
      <c r="G21" s="10"/>
      <c r="H21" s="9">
        <v>182.53533999999999</v>
      </c>
      <c r="I21" s="9">
        <v>0</v>
      </c>
      <c r="J21" s="9">
        <v>1885</v>
      </c>
      <c r="K21" s="10"/>
      <c r="L21" s="9"/>
      <c r="M21" s="9"/>
      <c r="N21" s="9"/>
      <c r="O21" s="9">
        <v>182.53533999999999</v>
      </c>
      <c r="P21" s="9">
        <v>276</v>
      </c>
      <c r="Q21" s="76">
        <v>453</v>
      </c>
      <c r="R21" s="9"/>
      <c r="S21" s="9"/>
      <c r="T21" s="10"/>
      <c r="U21" s="9">
        <v>1885</v>
      </c>
      <c r="V21" s="9">
        <v>0</v>
      </c>
      <c r="W21" s="9">
        <v>182.53533999999999</v>
      </c>
      <c r="X21" s="76">
        <v>453</v>
      </c>
    </row>
    <row r="22" spans="1:24" s="6" customFormat="1" ht="11.25">
      <c r="A22" s="5" t="s">
        <v>91</v>
      </c>
      <c r="B22" s="11">
        <v>544753</v>
      </c>
      <c r="C22" s="11">
        <v>533920</v>
      </c>
      <c r="D22" s="29">
        <v>2.0289556487863347E-2</v>
      </c>
      <c r="E22" s="11">
        <v>533920</v>
      </c>
      <c r="F22" s="29">
        <v>2.0289556487863347E-2</v>
      </c>
      <c r="G22" s="12"/>
      <c r="H22" s="11">
        <v>457152.36821305449</v>
      </c>
      <c r="I22" s="11">
        <v>334255.4517912009</v>
      </c>
      <c r="J22" s="11">
        <v>260173</v>
      </c>
      <c r="K22" s="10"/>
      <c r="L22" s="11"/>
      <c r="M22" s="11"/>
      <c r="N22" s="11"/>
      <c r="O22" s="11">
        <v>457152.36821305449</v>
      </c>
      <c r="P22" s="11">
        <v>533920</v>
      </c>
      <c r="Q22" s="78">
        <v>544753</v>
      </c>
      <c r="R22" s="11"/>
      <c r="S22" s="11"/>
      <c r="T22" s="10"/>
      <c r="U22" s="11">
        <v>260173</v>
      </c>
      <c r="V22" s="11">
        <v>334255.4517912009</v>
      </c>
      <c r="W22" s="11">
        <v>457152.36821305449</v>
      </c>
      <c r="X22" s="78">
        <v>544753</v>
      </c>
    </row>
    <row r="23" spans="1:24" s="3" customFormat="1" ht="3.75" customHeight="1">
      <c r="A23" s="79"/>
      <c r="B23" s="18"/>
      <c r="C23" s="18"/>
      <c r="D23" s="18"/>
      <c r="E23" s="18"/>
      <c r="F23" s="18"/>
      <c r="G23" s="18"/>
      <c r="H23" s="18"/>
      <c r="I23" s="18"/>
      <c r="J23" s="18"/>
      <c r="K23" s="10"/>
      <c r="L23" s="18"/>
      <c r="M23" s="18"/>
      <c r="N23" s="18"/>
      <c r="O23" s="18"/>
      <c r="P23" s="18"/>
      <c r="Q23" s="80"/>
      <c r="R23" s="18"/>
      <c r="S23" s="18"/>
      <c r="T23" s="10"/>
      <c r="U23" s="10"/>
      <c r="V23" s="9"/>
      <c r="W23" s="18"/>
      <c r="X23" s="80"/>
    </row>
    <row r="24" spans="1:24" s="6" customFormat="1" ht="11.25">
      <c r="A24" s="74" t="s">
        <v>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81"/>
      <c r="R24" s="12"/>
      <c r="S24" s="12"/>
      <c r="T24" s="12"/>
      <c r="U24" s="12"/>
      <c r="V24" s="12"/>
      <c r="W24" s="12"/>
      <c r="X24" s="81"/>
    </row>
    <row r="25" spans="1:24" s="3" customFormat="1" ht="11.25">
      <c r="A25" s="75" t="s">
        <v>14</v>
      </c>
      <c r="B25" s="9">
        <v>69178</v>
      </c>
      <c r="C25" s="9">
        <v>50690</v>
      </c>
      <c r="D25" s="28">
        <v>0.36472677056618652</v>
      </c>
      <c r="E25" s="9">
        <v>50690</v>
      </c>
      <c r="F25" s="28">
        <v>0.36472677056618652</v>
      </c>
      <c r="G25" s="10"/>
      <c r="H25" s="9">
        <v>43590.211350000027</v>
      </c>
      <c r="I25" s="9">
        <v>11819.822469999999</v>
      </c>
      <c r="J25" s="9">
        <v>45466</v>
      </c>
      <c r="K25" s="17"/>
      <c r="L25" s="9"/>
      <c r="M25" s="9"/>
      <c r="N25" s="9"/>
      <c r="O25" s="9">
        <v>43590.211350000027</v>
      </c>
      <c r="P25" s="9">
        <v>50690</v>
      </c>
      <c r="Q25" s="76">
        <v>69178</v>
      </c>
      <c r="R25" s="9"/>
      <c r="S25" s="9"/>
      <c r="T25" s="17"/>
      <c r="U25" s="9">
        <v>45466</v>
      </c>
      <c r="V25" s="9">
        <v>11819.822469999999</v>
      </c>
      <c r="W25" s="9">
        <v>43590.211350000027</v>
      </c>
      <c r="X25" s="76">
        <v>69178</v>
      </c>
    </row>
    <row r="26" spans="1:24" s="3" customFormat="1" ht="11.25" hidden="1" outlineLevel="1">
      <c r="A26" s="77" t="s">
        <v>15</v>
      </c>
      <c r="B26" s="9">
        <v>33182</v>
      </c>
      <c r="C26" s="9">
        <v>23857</v>
      </c>
      <c r="D26" s="28">
        <v>0.39087060401559293</v>
      </c>
      <c r="E26" s="9">
        <v>23857</v>
      </c>
      <c r="F26" s="28">
        <v>0.39087060401559293</v>
      </c>
      <c r="G26" s="10"/>
      <c r="H26" s="9">
        <v>21034</v>
      </c>
      <c r="I26" s="9" t="e">
        <v>#N/A</v>
      </c>
      <c r="J26" s="9" t="e">
        <v>#N/A</v>
      </c>
      <c r="K26" s="10"/>
      <c r="L26" s="9"/>
      <c r="M26" s="9"/>
      <c r="N26" s="9"/>
      <c r="O26" s="9">
        <v>21034</v>
      </c>
      <c r="P26" s="9">
        <v>23857</v>
      </c>
      <c r="Q26" s="76">
        <v>33182</v>
      </c>
      <c r="R26" s="9"/>
      <c r="S26" s="9"/>
      <c r="T26" s="10"/>
      <c r="U26" s="9" t="e">
        <v>#N/A</v>
      </c>
      <c r="V26" s="9" t="e">
        <v>#N/A</v>
      </c>
      <c r="W26" s="9">
        <v>21034</v>
      </c>
      <c r="X26" s="76">
        <v>33182</v>
      </c>
    </row>
    <row r="27" spans="1:24" s="3" customFormat="1" ht="11.25" hidden="1" outlineLevel="1">
      <c r="A27" s="77" t="s">
        <v>16</v>
      </c>
      <c r="B27" s="9">
        <v>332614</v>
      </c>
      <c r="C27" s="9">
        <v>272224.03174107301</v>
      </c>
      <c r="D27" s="28">
        <v>0.221839225114288</v>
      </c>
      <c r="E27" s="9">
        <v>272224.03174107301</v>
      </c>
      <c r="F27" s="28">
        <v>0.221839225114288</v>
      </c>
      <c r="G27" s="10"/>
      <c r="H27" s="9">
        <v>221676</v>
      </c>
      <c r="I27" s="9" t="e">
        <v>#N/A</v>
      </c>
      <c r="J27" s="9" t="e">
        <v>#N/A</v>
      </c>
      <c r="K27" s="10"/>
      <c r="L27" s="9"/>
      <c r="M27" s="9"/>
      <c r="N27" s="9"/>
      <c r="O27" s="9">
        <v>221676</v>
      </c>
      <c r="P27" s="9">
        <v>272224.03174107301</v>
      </c>
      <c r="Q27" s="76">
        <v>332614</v>
      </c>
      <c r="R27" s="9"/>
      <c r="S27" s="9"/>
      <c r="T27" s="10"/>
      <c r="U27" s="9" t="e">
        <v>#N/A</v>
      </c>
      <c r="V27" s="9" t="e">
        <v>#N/A</v>
      </c>
      <c r="W27" s="9">
        <v>221676</v>
      </c>
      <c r="X27" s="76">
        <v>332614</v>
      </c>
    </row>
    <row r="28" spans="1:24" s="3" customFormat="1" ht="11.25" hidden="1" outlineLevel="1">
      <c r="A28" s="77" t="s">
        <v>18</v>
      </c>
      <c r="B28" s="9">
        <v>-296618</v>
      </c>
      <c r="C28" s="9">
        <v>-245391.24004000003</v>
      </c>
      <c r="D28" s="28">
        <v>0.20875545496917391</v>
      </c>
      <c r="E28" s="9">
        <v>-245391.24004000003</v>
      </c>
      <c r="F28" s="28">
        <v>0.20875545496917391</v>
      </c>
      <c r="G28" s="10"/>
      <c r="H28" s="9">
        <v>-199120.25216999999</v>
      </c>
      <c r="I28" s="9" t="e">
        <v>#N/A</v>
      </c>
      <c r="J28" s="9" t="e">
        <v>#N/A</v>
      </c>
      <c r="K28" s="12"/>
      <c r="L28" s="9"/>
      <c r="M28" s="9"/>
      <c r="N28" s="9"/>
      <c r="O28" s="9">
        <v>-199120.25216999999</v>
      </c>
      <c r="P28" s="9">
        <v>-245391.24004000003</v>
      </c>
      <c r="Q28" s="76">
        <v>-296618</v>
      </c>
      <c r="R28" s="9"/>
      <c r="S28" s="9"/>
      <c r="T28" s="12"/>
      <c r="U28" s="9" t="e">
        <v>#N/A</v>
      </c>
      <c r="V28" s="9" t="e">
        <v>#N/A</v>
      </c>
      <c r="W28" s="9">
        <v>-199120.25216999999</v>
      </c>
      <c r="X28" s="76">
        <v>-296618</v>
      </c>
    </row>
    <row r="29" spans="1:24" s="3" customFormat="1" ht="11.25" collapsed="1">
      <c r="A29" s="75" t="s">
        <v>29</v>
      </c>
      <c r="B29" s="9">
        <v>109</v>
      </c>
      <c r="C29" s="9">
        <v>109</v>
      </c>
      <c r="D29" s="28">
        <v>0</v>
      </c>
      <c r="E29" s="9">
        <v>109</v>
      </c>
      <c r="F29" s="28">
        <v>0</v>
      </c>
      <c r="G29" s="10"/>
      <c r="H29" s="9">
        <v>0</v>
      </c>
      <c r="I29" s="9">
        <v>0</v>
      </c>
      <c r="J29" s="9">
        <v>0</v>
      </c>
      <c r="K29" s="17"/>
      <c r="L29" s="9"/>
      <c r="M29" s="9"/>
      <c r="N29" s="9"/>
      <c r="O29" s="9">
        <v>0</v>
      </c>
      <c r="P29" s="9">
        <v>109</v>
      </c>
      <c r="Q29" s="76">
        <v>109</v>
      </c>
      <c r="R29" s="9"/>
      <c r="S29" s="9"/>
      <c r="T29" s="17"/>
      <c r="U29" s="9">
        <v>0</v>
      </c>
      <c r="V29" s="9">
        <v>0</v>
      </c>
      <c r="W29" s="9">
        <v>0</v>
      </c>
      <c r="X29" s="76">
        <v>109</v>
      </c>
    </row>
    <row r="30" spans="1:24" s="3" customFormat="1" ht="11.25">
      <c r="A30" s="75" t="s">
        <v>21</v>
      </c>
      <c r="B30" s="9">
        <v>2199</v>
      </c>
      <c r="C30" s="9">
        <v>6190</v>
      </c>
      <c r="D30" s="28">
        <v>-0.64474959612277871</v>
      </c>
      <c r="E30" s="9">
        <v>6190</v>
      </c>
      <c r="F30" s="28">
        <v>-0.64474959612277871</v>
      </c>
      <c r="G30" s="10"/>
      <c r="H30" s="9">
        <v>6122.2255500000001</v>
      </c>
      <c r="I30" s="9">
        <v>0</v>
      </c>
      <c r="J30" s="9">
        <v>0</v>
      </c>
      <c r="K30" s="10"/>
      <c r="L30" s="9"/>
      <c r="M30" s="9"/>
      <c r="N30" s="9"/>
      <c r="O30" s="9">
        <v>6122.2255500000001</v>
      </c>
      <c r="P30" s="9">
        <v>6190</v>
      </c>
      <c r="Q30" s="76">
        <v>2199</v>
      </c>
      <c r="R30" s="9"/>
      <c r="S30" s="9"/>
      <c r="T30" s="10"/>
      <c r="U30" s="9">
        <v>0</v>
      </c>
      <c r="V30" s="9">
        <v>0</v>
      </c>
      <c r="W30" s="9">
        <v>6122.2255500000001</v>
      </c>
      <c r="X30" s="76">
        <v>2199</v>
      </c>
    </row>
    <row r="31" spans="1:24" s="3" customFormat="1" ht="11.25">
      <c r="A31" s="75" t="s">
        <v>30</v>
      </c>
      <c r="B31" s="9">
        <v>19974</v>
      </c>
      <c r="C31" s="9">
        <v>18106</v>
      </c>
      <c r="D31" s="28">
        <v>0.10317021981663532</v>
      </c>
      <c r="E31" s="9">
        <v>18106</v>
      </c>
      <c r="F31" s="28">
        <v>0.10317021981663532</v>
      </c>
      <c r="G31" s="10"/>
      <c r="H31" s="9">
        <v>15231.143300000002</v>
      </c>
      <c r="I31" s="9">
        <v>9610.4603999999999</v>
      </c>
      <c r="J31" s="9">
        <v>8223</v>
      </c>
      <c r="K31" s="10"/>
      <c r="L31" s="9"/>
      <c r="M31" s="9"/>
      <c r="N31" s="9"/>
      <c r="O31" s="9">
        <v>15231.143300000002</v>
      </c>
      <c r="P31" s="9">
        <v>18106</v>
      </c>
      <c r="Q31" s="76">
        <v>19974</v>
      </c>
      <c r="R31" s="9"/>
      <c r="S31" s="9"/>
      <c r="T31" s="10"/>
      <c r="U31" s="9">
        <v>8223</v>
      </c>
      <c r="V31" s="9">
        <v>9610.4603999999999</v>
      </c>
      <c r="W31" s="9">
        <v>15231.143300000002</v>
      </c>
      <c r="X31" s="76">
        <v>19974</v>
      </c>
    </row>
    <row r="32" spans="1:24" s="3" customFormat="1" ht="11.25">
      <c r="A32" s="75" t="s">
        <v>31</v>
      </c>
      <c r="B32" s="9">
        <v>3492</v>
      </c>
      <c r="C32" s="9">
        <v>4940</v>
      </c>
      <c r="D32" s="28">
        <v>-0.29311740890688254</v>
      </c>
      <c r="E32" s="9">
        <v>4940</v>
      </c>
      <c r="F32" s="28">
        <v>-0.29311740890688254</v>
      </c>
      <c r="G32" s="10"/>
      <c r="H32" s="9">
        <v>5312.8543200000013</v>
      </c>
      <c r="I32" s="9">
        <v>4452.0560200000009</v>
      </c>
      <c r="J32" s="9">
        <v>0</v>
      </c>
      <c r="K32" s="12"/>
      <c r="L32" s="9"/>
      <c r="M32" s="9"/>
      <c r="N32" s="9"/>
      <c r="O32" s="9">
        <v>5312.8543200000013</v>
      </c>
      <c r="P32" s="9">
        <v>4940</v>
      </c>
      <c r="Q32" s="76">
        <v>3492</v>
      </c>
      <c r="R32" s="9"/>
      <c r="S32" s="9"/>
      <c r="T32" s="12"/>
      <c r="U32" s="9">
        <v>0</v>
      </c>
      <c r="V32" s="9">
        <v>4452.0560200000009</v>
      </c>
      <c r="W32" s="9">
        <v>5312.8543200000013</v>
      </c>
      <c r="X32" s="76">
        <v>3492</v>
      </c>
    </row>
    <row r="33" spans="1:24" s="3" customFormat="1" ht="11.25" hidden="1" outlineLevel="1">
      <c r="A33" s="75" t="s">
        <v>32</v>
      </c>
      <c r="B33" s="9">
        <v>0</v>
      </c>
      <c r="C33" s="9">
        <v>0</v>
      </c>
      <c r="D33" s="28" t="s">
        <v>171</v>
      </c>
      <c r="E33" s="9">
        <v>0</v>
      </c>
      <c r="F33" s="28" t="s">
        <v>171</v>
      </c>
      <c r="G33" s="10"/>
      <c r="H33" s="9">
        <v>0</v>
      </c>
      <c r="I33" s="9">
        <v>0</v>
      </c>
      <c r="J33" s="9">
        <v>0</v>
      </c>
      <c r="K33" s="17"/>
      <c r="L33" s="9"/>
      <c r="M33" s="9"/>
      <c r="N33" s="9"/>
      <c r="O33" s="9">
        <v>0</v>
      </c>
      <c r="P33" s="9">
        <v>0</v>
      </c>
      <c r="Q33" s="76">
        <v>0</v>
      </c>
      <c r="R33" s="9"/>
      <c r="S33" s="9"/>
      <c r="T33" s="17"/>
      <c r="U33" s="9">
        <v>0</v>
      </c>
      <c r="V33" s="9">
        <v>0</v>
      </c>
      <c r="W33" s="9">
        <v>0</v>
      </c>
      <c r="X33" s="76">
        <v>0</v>
      </c>
    </row>
    <row r="34" spans="1:24" s="3" customFormat="1" ht="11.25" collapsed="1">
      <c r="A34" s="75" t="s">
        <v>33</v>
      </c>
      <c r="B34" s="9">
        <v>396315</v>
      </c>
      <c r="C34" s="9">
        <v>370850</v>
      </c>
      <c r="D34" s="28">
        <v>6.8666576783065869E-2</v>
      </c>
      <c r="E34" s="9">
        <v>370850</v>
      </c>
      <c r="F34" s="28">
        <v>6.8666576783065869E-2</v>
      </c>
      <c r="G34" s="10"/>
      <c r="H34" s="9">
        <v>345929.59799758904</v>
      </c>
      <c r="I34" s="9">
        <v>239252.57052042676</v>
      </c>
      <c r="J34" s="9">
        <v>145753</v>
      </c>
      <c r="K34" s="10"/>
      <c r="L34" s="9"/>
      <c r="M34" s="9"/>
      <c r="N34" s="9"/>
      <c r="O34" s="9">
        <v>345929.59799758904</v>
      </c>
      <c r="P34" s="9">
        <v>370850</v>
      </c>
      <c r="Q34" s="76">
        <v>396315</v>
      </c>
      <c r="R34" s="9"/>
      <c r="S34" s="9"/>
      <c r="T34" s="10"/>
      <c r="U34" s="9">
        <v>145753</v>
      </c>
      <c r="V34" s="9">
        <v>239252.57052042676</v>
      </c>
      <c r="W34" s="9">
        <v>345929.59799758904</v>
      </c>
      <c r="X34" s="76">
        <v>396315</v>
      </c>
    </row>
    <row r="35" spans="1:24" s="3" customFormat="1" ht="11.25">
      <c r="A35" s="75" t="s">
        <v>34</v>
      </c>
      <c r="B35" s="9">
        <v>50153</v>
      </c>
      <c r="C35" s="9">
        <v>44369</v>
      </c>
      <c r="D35" s="28">
        <v>0.13036128828686699</v>
      </c>
      <c r="E35" s="9">
        <v>44369</v>
      </c>
      <c r="F35" s="28">
        <v>0.13036128828686699</v>
      </c>
      <c r="G35" s="10"/>
      <c r="H35" s="9">
        <v>37971.537289000007</v>
      </c>
      <c r="I35" s="9">
        <v>16364.807773</v>
      </c>
      <c r="J35" s="9">
        <v>18069</v>
      </c>
      <c r="K35" s="10"/>
      <c r="L35" s="9"/>
      <c r="M35" s="9"/>
      <c r="N35" s="9"/>
      <c r="O35" s="9">
        <v>37971.537289000007</v>
      </c>
      <c r="P35" s="9">
        <v>44369</v>
      </c>
      <c r="Q35" s="76">
        <v>50153</v>
      </c>
      <c r="R35" s="9"/>
      <c r="S35" s="9"/>
      <c r="T35" s="10"/>
      <c r="U35" s="9">
        <v>18069</v>
      </c>
      <c r="V35" s="9">
        <v>16364.807773</v>
      </c>
      <c r="W35" s="9">
        <v>37971.537289000007</v>
      </c>
      <c r="X35" s="76">
        <v>50153</v>
      </c>
    </row>
    <row r="36" spans="1:24" s="6" customFormat="1" ht="11.25">
      <c r="A36" s="5" t="s">
        <v>165</v>
      </c>
      <c r="B36" s="11">
        <v>541420</v>
      </c>
      <c r="C36" s="11">
        <v>495254</v>
      </c>
      <c r="D36" s="29">
        <v>9.321681399847348E-2</v>
      </c>
      <c r="E36" s="11">
        <v>495254</v>
      </c>
      <c r="F36" s="29">
        <v>9.321681399847348E-2</v>
      </c>
      <c r="G36" s="12"/>
      <c r="H36" s="11">
        <v>454157.56980658905</v>
      </c>
      <c r="I36" s="11">
        <v>281499.71718342672</v>
      </c>
      <c r="J36" s="11">
        <v>217511</v>
      </c>
      <c r="K36" s="10"/>
      <c r="L36" s="11"/>
      <c r="M36" s="11"/>
      <c r="N36" s="11"/>
      <c r="O36" s="11">
        <v>454157.56980658905</v>
      </c>
      <c r="P36" s="11">
        <v>495254</v>
      </c>
      <c r="Q36" s="78">
        <v>541420</v>
      </c>
      <c r="R36" s="11"/>
      <c r="S36" s="11"/>
      <c r="T36" s="10"/>
      <c r="U36" s="11">
        <v>217511</v>
      </c>
      <c r="V36" s="11">
        <v>281499.71718342672</v>
      </c>
      <c r="W36" s="11">
        <v>454157.56980658905</v>
      </c>
      <c r="X36" s="78">
        <v>541420</v>
      </c>
    </row>
    <row r="37" spans="1:24" s="6" customFormat="1" ht="11.25">
      <c r="A37" s="8" t="s">
        <v>8</v>
      </c>
      <c r="B37" s="11">
        <v>1086173</v>
      </c>
      <c r="C37" s="11">
        <v>1029174</v>
      </c>
      <c r="D37" s="29">
        <v>5.538324909101866E-2</v>
      </c>
      <c r="E37" s="11">
        <v>1029174</v>
      </c>
      <c r="F37" s="29">
        <v>5.538324909101866E-2</v>
      </c>
      <c r="G37" s="12"/>
      <c r="H37" s="11">
        <v>911309.93801964354</v>
      </c>
      <c r="I37" s="11">
        <v>615755.16897462762</v>
      </c>
      <c r="J37" s="11">
        <v>477684</v>
      </c>
      <c r="K37" s="17"/>
      <c r="L37" s="11"/>
      <c r="M37" s="11"/>
      <c r="N37" s="11"/>
      <c r="O37" s="11">
        <v>911309.93801964354</v>
      </c>
      <c r="P37" s="11">
        <v>1029174</v>
      </c>
      <c r="Q37" s="78">
        <v>1086173</v>
      </c>
      <c r="R37" s="11"/>
      <c r="S37" s="11"/>
      <c r="T37" s="17"/>
      <c r="U37" s="11">
        <v>477684</v>
      </c>
      <c r="V37" s="11">
        <v>615755.16897462762</v>
      </c>
      <c r="W37" s="11">
        <v>911309.93801964354</v>
      </c>
      <c r="X37" s="78">
        <v>1086173</v>
      </c>
    </row>
    <row r="38" spans="1:24" s="3" customFormat="1" ht="3.75" customHeight="1">
      <c r="A38" s="79"/>
      <c r="B38" s="18"/>
      <c r="C38" s="18"/>
      <c r="D38" s="18"/>
      <c r="E38" s="18"/>
      <c r="F38" s="18"/>
      <c r="G38" s="18"/>
      <c r="H38" s="18"/>
      <c r="I38" s="18"/>
      <c r="J38" s="18"/>
      <c r="K38" s="10"/>
      <c r="L38" s="18"/>
      <c r="M38" s="18"/>
      <c r="N38" s="18"/>
      <c r="O38" s="18"/>
      <c r="P38" s="18"/>
      <c r="Q38" s="80"/>
      <c r="R38" s="18"/>
      <c r="S38" s="18"/>
      <c r="T38" s="10"/>
      <c r="U38" s="10"/>
      <c r="V38" s="9"/>
      <c r="W38" s="18"/>
      <c r="X38" s="80"/>
    </row>
    <row r="39" spans="1:24" s="3" customFormat="1" ht="11.25">
      <c r="A39" s="1" t="s">
        <v>35</v>
      </c>
      <c r="B39" s="13"/>
      <c r="C39" s="13"/>
      <c r="D39" s="13"/>
      <c r="E39" s="13"/>
      <c r="F39" s="13"/>
      <c r="G39" s="10"/>
      <c r="H39" s="13"/>
      <c r="I39" s="13"/>
      <c r="J39" s="13"/>
      <c r="K39" s="10"/>
      <c r="L39" s="13"/>
      <c r="M39" s="13"/>
      <c r="N39" s="13"/>
      <c r="O39" s="13"/>
      <c r="P39" s="13"/>
      <c r="Q39" s="82"/>
      <c r="R39" s="13"/>
      <c r="S39" s="13"/>
      <c r="T39" s="10"/>
      <c r="U39" s="13"/>
      <c r="V39" s="13"/>
      <c r="W39" s="13"/>
      <c r="X39" s="82"/>
    </row>
    <row r="40" spans="1:24" s="3" customFormat="1" ht="11.25">
      <c r="A40" s="74" t="s">
        <v>9</v>
      </c>
      <c r="B40" s="10"/>
      <c r="C40" s="10"/>
      <c r="D40" s="10"/>
      <c r="E40" s="10"/>
      <c r="F40" s="10"/>
      <c r="G40" s="10"/>
      <c r="H40" s="10"/>
      <c r="I40" s="10"/>
      <c r="J40" s="10"/>
      <c r="K40" s="17"/>
      <c r="L40" s="10"/>
      <c r="M40" s="10"/>
      <c r="N40" s="10"/>
      <c r="O40" s="10"/>
      <c r="P40" s="10"/>
      <c r="Q40" s="83"/>
      <c r="R40" s="10"/>
      <c r="S40" s="10"/>
      <c r="T40" s="17"/>
      <c r="U40" s="10"/>
      <c r="V40" s="10"/>
      <c r="W40" s="10"/>
      <c r="X40" s="83"/>
    </row>
    <row r="41" spans="1:24" s="3" customFormat="1" ht="11.25">
      <c r="A41" s="75" t="s">
        <v>36</v>
      </c>
      <c r="B41" s="9">
        <v>137695</v>
      </c>
      <c r="C41" s="9">
        <v>209327</v>
      </c>
      <c r="D41" s="28">
        <v>-0.34220143603070796</v>
      </c>
      <c r="E41" s="9">
        <v>209327</v>
      </c>
      <c r="F41" s="28">
        <v>-0.34220143603070796</v>
      </c>
      <c r="G41" s="10"/>
      <c r="H41" s="9">
        <v>149073.92946393875</v>
      </c>
      <c r="I41" s="9">
        <v>104973.12082443987</v>
      </c>
      <c r="J41" s="9">
        <v>155768</v>
      </c>
      <c r="L41" s="9"/>
      <c r="M41" s="9"/>
      <c r="N41" s="9"/>
      <c r="O41" s="9">
        <v>149073.92946393875</v>
      </c>
      <c r="P41" s="9">
        <v>209327</v>
      </c>
      <c r="Q41" s="76">
        <v>137695</v>
      </c>
      <c r="R41" s="9"/>
      <c r="S41" s="9"/>
      <c r="U41" s="9">
        <v>155768</v>
      </c>
      <c r="V41" s="9">
        <v>104973.12082443987</v>
      </c>
      <c r="W41" s="9">
        <v>149073.92946393875</v>
      </c>
      <c r="X41" s="76">
        <v>137695</v>
      </c>
    </row>
    <row r="42" spans="1:24" s="3" customFormat="1" ht="11.25">
      <c r="A42" s="75" t="s">
        <v>37</v>
      </c>
      <c r="B42" s="9">
        <v>24722</v>
      </c>
      <c r="C42" s="9">
        <v>22791</v>
      </c>
      <c r="D42" s="28">
        <v>8.4726427098416046E-2</v>
      </c>
      <c r="E42" s="9">
        <v>22791</v>
      </c>
      <c r="F42" s="28">
        <v>8.4726427098416046E-2</v>
      </c>
      <c r="G42" s="10"/>
      <c r="H42" s="9">
        <v>24268.729569479208</v>
      </c>
      <c r="I42" s="9">
        <v>11173.29952270916</v>
      </c>
      <c r="J42" s="9">
        <v>6182</v>
      </c>
      <c r="L42" s="9"/>
      <c r="M42" s="9"/>
      <c r="N42" s="9"/>
      <c r="O42" s="9">
        <v>24268.729569479208</v>
      </c>
      <c r="P42" s="9">
        <v>22791</v>
      </c>
      <c r="Q42" s="76">
        <v>24722</v>
      </c>
      <c r="R42" s="9"/>
      <c r="S42" s="9"/>
      <c r="U42" s="9">
        <v>6182</v>
      </c>
      <c r="V42" s="9">
        <v>11173.29952270916</v>
      </c>
      <c r="W42" s="9">
        <v>24268.729569479208</v>
      </c>
      <c r="X42" s="76">
        <v>24722</v>
      </c>
    </row>
    <row r="43" spans="1:24" s="3" customFormat="1" ht="11.25">
      <c r="A43" s="75" t="s">
        <v>38</v>
      </c>
      <c r="B43" s="9">
        <v>20861</v>
      </c>
      <c r="C43" s="9">
        <v>5800</v>
      </c>
      <c r="D43" s="28">
        <v>2.5967241379310346</v>
      </c>
      <c r="E43" s="9">
        <v>5800</v>
      </c>
      <c r="F43" s="28">
        <v>2.5967241379310346</v>
      </c>
      <c r="G43" s="10"/>
      <c r="H43" s="9">
        <v>8906.5305872698718</v>
      </c>
      <c r="I43" s="9">
        <v>5045.8979886479301</v>
      </c>
      <c r="J43" s="9">
        <v>4981</v>
      </c>
      <c r="L43" s="9"/>
      <c r="M43" s="9"/>
      <c r="N43" s="9"/>
      <c r="O43" s="9">
        <v>8906.5305872698718</v>
      </c>
      <c r="P43" s="9">
        <v>5800</v>
      </c>
      <c r="Q43" s="76">
        <v>20861</v>
      </c>
      <c r="R43" s="9"/>
      <c r="S43" s="9"/>
      <c r="U43" s="9">
        <v>4981</v>
      </c>
      <c r="V43" s="9">
        <v>5045.8979886479301</v>
      </c>
      <c r="W43" s="9">
        <v>8906.5305872698718</v>
      </c>
      <c r="X43" s="76">
        <v>20861</v>
      </c>
    </row>
    <row r="44" spans="1:24" s="3" customFormat="1" ht="11.25">
      <c r="A44" s="75" t="s">
        <v>39</v>
      </c>
      <c r="B44" s="9">
        <v>297123</v>
      </c>
      <c r="C44" s="9">
        <v>271036</v>
      </c>
      <c r="D44" s="28">
        <v>9.6249206747443194E-2</v>
      </c>
      <c r="E44" s="9">
        <v>271036</v>
      </c>
      <c r="F44" s="28">
        <v>9.6249206747443194E-2</v>
      </c>
      <c r="G44" s="10"/>
      <c r="H44" s="9">
        <v>195861.00950999997</v>
      </c>
      <c r="I44" s="9">
        <v>117718.48798999998</v>
      </c>
      <c r="J44" s="9">
        <v>44379</v>
      </c>
      <c r="L44" s="9"/>
      <c r="M44" s="9"/>
      <c r="N44" s="9"/>
      <c r="O44" s="9">
        <v>195861.00950999997</v>
      </c>
      <c r="P44" s="9">
        <v>271036</v>
      </c>
      <c r="Q44" s="76">
        <v>297123</v>
      </c>
      <c r="R44" s="9"/>
      <c r="S44" s="9"/>
      <c r="U44" s="9">
        <v>44379</v>
      </c>
      <c r="V44" s="9">
        <v>117718.48798999998</v>
      </c>
      <c r="W44" s="9">
        <v>195861.00950999997</v>
      </c>
      <c r="X44" s="76">
        <v>297123</v>
      </c>
    </row>
    <row r="45" spans="1:24" s="3" customFormat="1" ht="11.25">
      <c r="A45" s="75" t="s">
        <v>95</v>
      </c>
      <c r="B45" s="9">
        <v>0</v>
      </c>
      <c r="C45" s="9" t="s">
        <v>171</v>
      </c>
      <c r="D45" s="28" t="s">
        <v>171</v>
      </c>
      <c r="E45" s="9" t="s">
        <v>171</v>
      </c>
      <c r="F45" s="28" t="s">
        <v>171</v>
      </c>
      <c r="G45" s="10"/>
      <c r="H45" s="9">
        <v>0</v>
      </c>
      <c r="I45" s="9">
        <v>0</v>
      </c>
      <c r="J45" s="9">
        <v>25527</v>
      </c>
      <c r="L45" s="9"/>
      <c r="M45" s="9"/>
      <c r="N45" s="9"/>
      <c r="O45" s="9" t="s">
        <v>171</v>
      </c>
      <c r="P45" s="9" t="s">
        <v>171</v>
      </c>
      <c r="Q45" s="76">
        <v>0</v>
      </c>
      <c r="R45" s="9"/>
      <c r="S45" s="9"/>
      <c r="U45" s="9">
        <v>25527</v>
      </c>
      <c r="V45" s="9">
        <v>0</v>
      </c>
      <c r="W45" s="31">
        <v>0</v>
      </c>
      <c r="X45" s="76">
        <v>0</v>
      </c>
    </row>
    <row r="46" spans="1:24" s="3" customFormat="1" ht="11.25">
      <c r="A46" s="75" t="s">
        <v>40</v>
      </c>
      <c r="B46" s="9">
        <v>0</v>
      </c>
      <c r="C46" s="9">
        <v>15006</v>
      </c>
      <c r="D46" s="28">
        <v>-1</v>
      </c>
      <c r="E46" s="9">
        <v>15006</v>
      </c>
      <c r="F46" s="28">
        <v>-1</v>
      </c>
      <c r="G46" s="10"/>
      <c r="H46" s="9">
        <v>15006.112070000001</v>
      </c>
      <c r="I46" s="9">
        <v>4895.6900399999995</v>
      </c>
      <c r="J46" s="9">
        <v>6575</v>
      </c>
      <c r="L46" s="9"/>
      <c r="M46" s="9"/>
      <c r="N46" s="9"/>
      <c r="O46" s="9">
        <v>15006.112070000001</v>
      </c>
      <c r="P46" s="9">
        <v>15006</v>
      </c>
      <c r="Q46" s="76">
        <v>0</v>
      </c>
      <c r="R46" s="9"/>
      <c r="S46" s="9"/>
      <c r="U46" s="9">
        <v>6575</v>
      </c>
      <c r="V46" s="9">
        <v>4895.6900399999995</v>
      </c>
      <c r="W46" s="9">
        <v>15006.112070000001</v>
      </c>
      <c r="X46" s="76">
        <v>0</v>
      </c>
    </row>
    <row r="47" spans="1:24" s="3" customFormat="1" ht="11.25">
      <c r="A47" s="75" t="s">
        <v>21</v>
      </c>
      <c r="B47" s="9">
        <v>3092</v>
      </c>
      <c r="C47" s="9">
        <v>548</v>
      </c>
      <c r="D47" s="28">
        <v>4.6423357664233578</v>
      </c>
      <c r="E47" s="9">
        <v>548</v>
      </c>
      <c r="F47" s="28">
        <v>4.6423357664233578</v>
      </c>
      <c r="G47" s="10"/>
      <c r="H47" s="9">
        <v>0</v>
      </c>
      <c r="I47" s="9">
        <v>2730.5729999999999</v>
      </c>
      <c r="J47" s="9">
        <v>2986</v>
      </c>
      <c r="L47" s="9"/>
      <c r="M47" s="9"/>
      <c r="N47" s="9"/>
      <c r="O47" s="9">
        <v>0</v>
      </c>
      <c r="P47" s="9">
        <v>548</v>
      </c>
      <c r="Q47" s="76">
        <v>3092</v>
      </c>
      <c r="R47" s="9"/>
      <c r="S47" s="9"/>
      <c r="U47" s="9">
        <v>2986</v>
      </c>
      <c r="V47" s="9">
        <v>2730.5729999999999</v>
      </c>
      <c r="W47" s="9">
        <v>0</v>
      </c>
      <c r="X47" s="76">
        <v>3092</v>
      </c>
    </row>
    <row r="48" spans="1:24" s="3" customFormat="1" ht="11.25">
      <c r="A48" s="75" t="s">
        <v>41</v>
      </c>
      <c r="B48" s="9">
        <v>2125</v>
      </c>
      <c r="C48" s="9">
        <v>2811</v>
      </c>
      <c r="D48" s="28">
        <v>-0.24404126645321944</v>
      </c>
      <c r="E48" s="9">
        <v>2811</v>
      </c>
      <c r="F48" s="28">
        <v>-0.24404126645321944</v>
      </c>
      <c r="G48" s="10"/>
      <c r="H48" s="9">
        <v>2650.3224599999999</v>
      </c>
      <c r="I48" s="9">
        <v>1885.1261400000001</v>
      </c>
      <c r="J48" s="9">
        <v>0</v>
      </c>
      <c r="L48" s="9"/>
      <c r="M48" s="9"/>
      <c r="N48" s="9"/>
      <c r="O48" s="9">
        <v>2650.3224599999999</v>
      </c>
      <c r="P48" s="9">
        <v>2811</v>
      </c>
      <c r="Q48" s="76">
        <v>2125</v>
      </c>
      <c r="R48" s="9"/>
      <c r="S48" s="9"/>
      <c r="U48" s="9">
        <v>0</v>
      </c>
      <c r="V48" s="9">
        <v>1885.1261400000001</v>
      </c>
      <c r="W48" s="9">
        <v>2650.3224599999999</v>
      </c>
      <c r="X48" s="76">
        <v>2125</v>
      </c>
    </row>
    <row r="49" spans="1:24" s="3" customFormat="1" ht="11.25">
      <c r="A49" s="75" t="s">
        <v>42</v>
      </c>
      <c r="B49" s="9">
        <v>341</v>
      </c>
      <c r="C49" s="9">
        <v>380</v>
      </c>
      <c r="D49" s="28">
        <v>-0.10263157894736841</v>
      </c>
      <c r="E49" s="9">
        <v>380</v>
      </c>
      <c r="F49" s="28">
        <v>-0.10263157894736841</v>
      </c>
      <c r="G49" s="10"/>
      <c r="H49" s="9">
        <v>309.40474000000006</v>
      </c>
      <c r="I49" s="9">
        <v>0</v>
      </c>
      <c r="J49" s="9">
        <v>4701</v>
      </c>
      <c r="L49" s="9"/>
      <c r="M49" s="9"/>
      <c r="N49" s="9"/>
      <c r="O49" s="9">
        <v>309.40474000000006</v>
      </c>
      <c r="P49" s="9">
        <v>380</v>
      </c>
      <c r="Q49" s="76">
        <v>341</v>
      </c>
      <c r="R49" s="9"/>
      <c r="S49" s="9"/>
      <c r="U49" s="9">
        <v>4701</v>
      </c>
      <c r="V49" s="9">
        <v>0</v>
      </c>
      <c r="W49" s="9">
        <v>309.40474000000006</v>
      </c>
      <c r="X49" s="76">
        <v>341</v>
      </c>
    </row>
    <row r="50" spans="1:24" s="3" customFormat="1" ht="11.25">
      <c r="A50" s="75" t="s">
        <v>43</v>
      </c>
      <c r="B50" s="9">
        <v>49230</v>
      </c>
      <c r="C50" s="9">
        <v>45413</v>
      </c>
      <c r="D50" s="28">
        <v>8.4050822451720908E-2</v>
      </c>
      <c r="E50" s="9">
        <v>45413</v>
      </c>
      <c r="F50" s="28">
        <v>8.4050822451720908E-2</v>
      </c>
      <c r="G50" s="10"/>
      <c r="H50" s="9">
        <v>45224.963554993832</v>
      </c>
      <c r="I50" s="9">
        <v>22094.394428830721</v>
      </c>
      <c r="J50" s="9">
        <v>11830</v>
      </c>
      <c r="L50" s="9"/>
      <c r="M50" s="9"/>
      <c r="N50" s="9"/>
      <c r="O50" s="9">
        <v>45224.963554993832</v>
      </c>
      <c r="P50" s="9">
        <v>45413</v>
      </c>
      <c r="Q50" s="76">
        <v>49230</v>
      </c>
      <c r="R50" s="9"/>
      <c r="S50" s="9"/>
      <c r="U50" s="9">
        <v>11830</v>
      </c>
      <c r="V50" s="9">
        <v>22094.394428830721</v>
      </c>
      <c r="W50" s="9">
        <v>45224.963554993832</v>
      </c>
      <c r="X50" s="76">
        <v>49230</v>
      </c>
    </row>
    <row r="51" spans="1:24" s="3" customFormat="1" ht="11.25">
      <c r="A51" s="75" t="s">
        <v>44</v>
      </c>
      <c r="B51" s="9">
        <v>3071</v>
      </c>
      <c r="C51" s="9">
        <v>5278</v>
      </c>
      <c r="D51" s="28">
        <v>-0.41815081470253879</v>
      </c>
      <c r="E51" s="9">
        <v>5278</v>
      </c>
      <c r="F51" s="28">
        <v>-0.41815081470253879</v>
      </c>
      <c r="G51" s="10"/>
      <c r="H51" s="9">
        <v>7545.4140799999996</v>
      </c>
      <c r="I51" s="9">
        <v>15065.683520000021</v>
      </c>
      <c r="J51" s="9">
        <v>22398</v>
      </c>
      <c r="L51" s="9"/>
      <c r="M51" s="9"/>
      <c r="N51" s="9"/>
      <c r="O51" s="9">
        <v>7545.4140799999996</v>
      </c>
      <c r="P51" s="9">
        <v>5278</v>
      </c>
      <c r="Q51" s="76">
        <v>3071</v>
      </c>
      <c r="R51" s="9"/>
      <c r="S51" s="9"/>
      <c r="U51" s="9">
        <v>22398</v>
      </c>
      <c r="V51" s="9">
        <v>15065.683520000021</v>
      </c>
      <c r="W51" s="9">
        <v>7545.4140799999996</v>
      </c>
      <c r="X51" s="76">
        <v>3071</v>
      </c>
    </row>
    <row r="52" spans="1:24" s="6" customFormat="1" ht="11.25">
      <c r="A52" s="5" t="s">
        <v>93</v>
      </c>
      <c r="B52" s="11">
        <v>538260</v>
      </c>
      <c r="C52" s="11">
        <v>578390</v>
      </c>
      <c r="D52" s="29">
        <v>-6.9382250730475992E-2</v>
      </c>
      <c r="E52" s="11">
        <v>578390</v>
      </c>
      <c r="F52" s="29">
        <v>-6.9382250730475992E-2</v>
      </c>
      <c r="G52" s="12"/>
      <c r="H52" s="11">
        <v>448846.41603568167</v>
      </c>
      <c r="I52" s="11">
        <v>285582.27345462766</v>
      </c>
      <c r="J52" s="11">
        <v>285327</v>
      </c>
      <c r="K52" s="3"/>
      <c r="L52" s="11"/>
      <c r="M52" s="11"/>
      <c r="N52" s="11"/>
      <c r="O52" s="11">
        <v>448846.41603568167</v>
      </c>
      <c r="P52" s="11">
        <v>578390</v>
      </c>
      <c r="Q52" s="78">
        <v>538260</v>
      </c>
      <c r="R52" s="11"/>
      <c r="S52" s="11"/>
      <c r="T52" s="3"/>
      <c r="U52" s="11">
        <v>285327</v>
      </c>
      <c r="V52" s="11">
        <v>285582.27345462766</v>
      </c>
      <c r="W52" s="11">
        <v>448846.41603568167</v>
      </c>
      <c r="X52" s="78">
        <v>538260</v>
      </c>
    </row>
    <row r="53" spans="1:24" s="3" customFormat="1" ht="3.75" customHeight="1">
      <c r="A53" s="79"/>
      <c r="B53" s="18"/>
      <c r="C53" s="18"/>
      <c r="D53" s="18"/>
      <c r="E53" s="18"/>
      <c r="F53" s="18"/>
      <c r="G53" s="18"/>
      <c r="H53" s="18"/>
      <c r="I53" s="18"/>
      <c r="J53" s="18"/>
      <c r="L53" s="18"/>
      <c r="M53" s="18"/>
      <c r="N53" s="18"/>
      <c r="O53" s="18"/>
      <c r="P53" s="18"/>
      <c r="Q53" s="80"/>
      <c r="R53" s="18"/>
      <c r="S53" s="18"/>
      <c r="U53" s="10"/>
      <c r="V53" s="9"/>
      <c r="W53" s="18"/>
      <c r="X53" s="80"/>
    </row>
    <row r="54" spans="1:24" s="3" customFormat="1" ht="11.25">
      <c r="A54" s="74" t="s">
        <v>10</v>
      </c>
      <c r="B54" s="9"/>
      <c r="C54" s="9"/>
      <c r="D54" s="9"/>
      <c r="E54" s="9"/>
      <c r="F54" s="9"/>
      <c r="G54" s="10"/>
      <c r="H54" s="9"/>
      <c r="I54" s="9"/>
      <c r="J54" s="9"/>
      <c r="L54" s="9"/>
      <c r="M54" s="9"/>
      <c r="N54" s="9"/>
      <c r="O54" s="9"/>
      <c r="P54" s="9"/>
      <c r="Q54" s="76"/>
      <c r="R54" s="9"/>
      <c r="S54" s="9"/>
      <c r="U54" s="9"/>
      <c r="V54" s="9"/>
      <c r="W54" s="9"/>
      <c r="X54" s="76"/>
    </row>
    <row r="55" spans="1:24" s="3" customFormat="1" ht="11.25">
      <c r="A55" s="75" t="s">
        <v>39</v>
      </c>
      <c r="B55" s="9">
        <v>373794</v>
      </c>
      <c r="C55" s="9">
        <v>308564</v>
      </c>
      <c r="D55" s="28">
        <v>0.21139860774426045</v>
      </c>
      <c r="E55" s="9">
        <v>308564</v>
      </c>
      <c r="F55" s="28">
        <v>0.21139860774426045</v>
      </c>
      <c r="G55" s="10"/>
      <c r="H55" s="9">
        <v>328808.1568</v>
      </c>
      <c r="I55" s="9">
        <v>239969.18797999999</v>
      </c>
      <c r="J55" s="9">
        <v>51689</v>
      </c>
      <c r="L55" s="9"/>
      <c r="M55" s="9"/>
      <c r="N55" s="9"/>
      <c r="O55" s="9">
        <v>328808.1568</v>
      </c>
      <c r="P55" s="9">
        <v>308564</v>
      </c>
      <c r="Q55" s="76">
        <v>373794</v>
      </c>
      <c r="R55" s="9"/>
      <c r="S55" s="9"/>
      <c r="U55" s="9">
        <v>51689</v>
      </c>
      <c r="V55" s="9">
        <v>239969.18797999999</v>
      </c>
      <c r="W55" s="9">
        <v>328808.1568</v>
      </c>
      <c r="X55" s="76">
        <v>373794</v>
      </c>
    </row>
    <row r="56" spans="1:24" s="3" customFormat="1" ht="11.25">
      <c r="A56" s="75" t="s">
        <v>45</v>
      </c>
      <c r="B56" s="9">
        <v>6291</v>
      </c>
      <c r="C56" s="9">
        <v>479</v>
      </c>
      <c r="D56" s="28">
        <v>12.133611691022965</v>
      </c>
      <c r="E56" s="9">
        <v>479</v>
      </c>
      <c r="F56" s="28">
        <v>12.133611691022965</v>
      </c>
      <c r="G56" s="10"/>
      <c r="H56" s="9">
        <v>479.45549</v>
      </c>
      <c r="I56" s="9">
        <v>555.92500000000007</v>
      </c>
      <c r="J56" s="9">
        <v>364</v>
      </c>
      <c r="L56" s="9"/>
      <c r="M56" s="9"/>
      <c r="N56" s="9"/>
      <c r="O56" s="9">
        <v>479.45549</v>
      </c>
      <c r="P56" s="9">
        <v>479</v>
      </c>
      <c r="Q56" s="76">
        <v>6291</v>
      </c>
      <c r="R56" s="9"/>
      <c r="S56" s="9"/>
      <c r="U56" s="9">
        <v>364</v>
      </c>
      <c r="V56" s="9">
        <v>555.92500000000007</v>
      </c>
      <c r="W56" s="9">
        <v>479.45549</v>
      </c>
      <c r="X56" s="76">
        <v>6291</v>
      </c>
    </row>
    <row r="57" spans="1:24" s="3" customFormat="1" ht="11.25">
      <c r="A57" s="75" t="s">
        <v>44</v>
      </c>
      <c r="B57" s="9">
        <v>479</v>
      </c>
      <c r="C57" s="9">
        <v>5</v>
      </c>
      <c r="D57" s="28">
        <v>94.8</v>
      </c>
      <c r="E57" s="9">
        <v>5</v>
      </c>
      <c r="F57" s="28">
        <v>94.8</v>
      </c>
      <c r="G57" s="10"/>
      <c r="H57" s="9">
        <v>437.03665000000001</v>
      </c>
      <c r="I57" s="9">
        <v>7981.6568299999981</v>
      </c>
      <c r="J57" s="9">
        <v>70952</v>
      </c>
      <c r="L57" s="9"/>
      <c r="M57" s="9"/>
      <c r="N57" s="9"/>
      <c r="O57" s="9">
        <v>437.03665000000001</v>
      </c>
      <c r="P57" s="9">
        <v>5</v>
      </c>
      <c r="Q57" s="76">
        <v>479</v>
      </c>
      <c r="R57" s="9"/>
      <c r="S57" s="9"/>
      <c r="U57" s="9">
        <v>70952</v>
      </c>
      <c r="V57" s="9">
        <v>7981.6568299999981</v>
      </c>
      <c r="W57" s="9">
        <v>437.03665000000001</v>
      </c>
      <c r="X57" s="76">
        <v>479</v>
      </c>
    </row>
    <row r="58" spans="1:24" s="3" customFormat="1" ht="11.25">
      <c r="A58" s="75" t="s">
        <v>41</v>
      </c>
      <c r="B58" s="9">
        <v>0</v>
      </c>
      <c r="C58" s="9">
        <v>2238</v>
      </c>
      <c r="D58" s="28">
        <v>-1</v>
      </c>
      <c r="E58" s="9">
        <v>2238</v>
      </c>
      <c r="F58" s="28">
        <v>-1</v>
      </c>
      <c r="G58" s="10"/>
      <c r="H58" s="9">
        <v>2780.7626499999997</v>
      </c>
      <c r="I58" s="9">
        <v>2624.4433799999997</v>
      </c>
      <c r="J58" s="9">
        <v>0</v>
      </c>
      <c r="L58" s="9"/>
      <c r="M58" s="9"/>
      <c r="N58" s="9"/>
      <c r="O58" s="9">
        <v>2780.7626499999997</v>
      </c>
      <c r="P58" s="9">
        <v>2238</v>
      </c>
      <c r="Q58" s="76">
        <v>0</v>
      </c>
      <c r="R58" s="9"/>
      <c r="S58" s="9"/>
      <c r="U58" s="9">
        <v>0</v>
      </c>
      <c r="V58" s="9">
        <v>2624.4433799999997</v>
      </c>
      <c r="W58" s="9">
        <v>2780.7626499999997</v>
      </c>
      <c r="X58" s="76">
        <v>0</v>
      </c>
    </row>
    <row r="59" spans="1:24" s="3" customFormat="1" ht="11.25">
      <c r="A59" s="75" t="s">
        <v>43</v>
      </c>
      <c r="B59" s="9">
        <v>1444</v>
      </c>
      <c r="C59" s="9">
        <v>0</v>
      </c>
      <c r="D59" s="28" t="s">
        <v>171</v>
      </c>
      <c r="E59" s="9">
        <v>0</v>
      </c>
      <c r="F59" s="28" t="s">
        <v>171</v>
      </c>
      <c r="G59" s="10"/>
      <c r="H59" s="9">
        <v>0</v>
      </c>
      <c r="I59" s="9">
        <v>4830.8627100000003</v>
      </c>
      <c r="J59" s="9">
        <v>10321</v>
      </c>
      <c r="L59" s="9"/>
      <c r="M59" s="9"/>
      <c r="N59" s="9"/>
      <c r="O59" s="9">
        <v>0</v>
      </c>
      <c r="P59" s="9">
        <v>0</v>
      </c>
      <c r="Q59" s="76">
        <v>1444</v>
      </c>
      <c r="R59" s="9"/>
      <c r="S59" s="9"/>
      <c r="U59" s="9">
        <v>10321</v>
      </c>
      <c r="V59" s="9">
        <v>4830.8627100000003</v>
      </c>
      <c r="W59" s="9">
        <v>0</v>
      </c>
      <c r="X59" s="76">
        <v>1444</v>
      </c>
    </row>
    <row r="60" spans="1:24" s="6" customFormat="1" ht="11.25">
      <c r="A60" s="5" t="s">
        <v>92</v>
      </c>
      <c r="B60" s="11">
        <v>382008</v>
      </c>
      <c r="C60" s="11">
        <v>311286</v>
      </c>
      <c r="D60" s="29">
        <v>0.227192999363929</v>
      </c>
      <c r="E60" s="11">
        <v>311286</v>
      </c>
      <c r="F60" s="29">
        <v>0.227192999363929</v>
      </c>
      <c r="G60" s="12"/>
      <c r="H60" s="11">
        <v>332505.41159000003</v>
      </c>
      <c r="I60" s="11">
        <v>255962.07589999997</v>
      </c>
      <c r="J60" s="11">
        <v>133326</v>
      </c>
      <c r="K60" s="3"/>
      <c r="L60" s="11"/>
      <c r="M60" s="11"/>
      <c r="N60" s="11"/>
      <c r="O60" s="11">
        <v>332505.41159000003</v>
      </c>
      <c r="P60" s="11">
        <v>311286</v>
      </c>
      <c r="Q60" s="78">
        <v>382008</v>
      </c>
      <c r="R60" s="11"/>
      <c r="S60" s="11"/>
      <c r="T60" s="3"/>
      <c r="U60" s="11">
        <v>133326</v>
      </c>
      <c r="V60" s="11">
        <v>255962.07589999997</v>
      </c>
      <c r="W60" s="11">
        <v>332505.41159000003</v>
      </c>
      <c r="X60" s="78">
        <v>382008</v>
      </c>
    </row>
    <row r="61" spans="1:24" s="3" customFormat="1" ht="11.25">
      <c r="A61" s="74" t="s">
        <v>46</v>
      </c>
      <c r="B61" s="9"/>
      <c r="C61" s="9"/>
      <c r="D61" s="9"/>
      <c r="E61" s="9"/>
      <c r="F61" s="9"/>
      <c r="G61" s="10"/>
      <c r="H61" s="9"/>
      <c r="I61" s="9"/>
      <c r="J61" s="9"/>
      <c r="L61" s="9"/>
      <c r="M61" s="9"/>
      <c r="N61" s="9"/>
      <c r="O61" s="9"/>
      <c r="P61" s="9"/>
      <c r="Q61" s="76"/>
      <c r="R61" s="9"/>
      <c r="S61" s="9"/>
      <c r="U61" s="9"/>
      <c r="V61" s="9"/>
      <c r="W61" s="9"/>
      <c r="X61" s="76"/>
    </row>
    <row r="62" spans="1:24" s="3" customFormat="1" ht="11.25">
      <c r="A62" s="75" t="s">
        <v>47</v>
      </c>
      <c r="B62" s="9">
        <v>86666</v>
      </c>
      <c r="C62" s="9">
        <v>86666</v>
      </c>
      <c r="D62" s="28">
        <v>0</v>
      </c>
      <c r="E62" s="9">
        <v>86666</v>
      </c>
      <c r="F62" s="28">
        <v>0</v>
      </c>
      <c r="G62" s="10"/>
      <c r="H62" s="9">
        <v>86666.474270000006</v>
      </c>
      <c r="I62" s="9">
        <v>86666.274270000009</v>
      </c>
      <c r="J62" s="9">
        <v>86666</v>
      </c>
      <c r="L62" s="9"/>
      <c r="M62" s="9"/>
      <c r="N62" s="9"/>
      <c r="O62" s="9">
        <v>86666.474270000006</v>
      </c>
      <c r="P62" s="9">
        <v>86666</v>
      </c>
      <c r="Q62" s="76">
        <v>86666</v>
      </c>
      <c r="R62" s="9"/>
      <c r="S62" s="9"/>
      <c r="U62" s="9">
        <v>86666</v>
      </c>
      <c r="V62" s="9">
        <v>86666.274270000009</v>
      </c>
      <c r="W62" s="9">
        <v>86666.474270000006</v>
      </c>
      <c r="X62" s="76">
        <v>86666</v>
      </c>
    </row>
    <row r="63" spans="1:24" s="3" customFormat="1" ht="11.25">
      <c r="A63" s="75" t="s">
        <v>48</v>
      </c>
      <c r="B63" s="9">
        <v>10000</v>
      </c>
      <c r="C63" s="9">
        <v>10000</v>
      </c>
      <c r="D63" s="28">
        <v>0</v>
      </c>
      <c r="E63" s="9">
        <v>10000</v>
      </c>
      <c r="F63" s="28">
        <v>0</v>
      </c>
      <c r="G63" s="10"/>
      <c r="H63" s="9">
        <v>10000.099990000001</v>
      </c>
      <c r="I63" s="9">
        <v>9999.5999900000006</v>
      </c>
      <c r="J63" s="9">
        <v>10000</v>
      </c>
      <c r="L63" s="9"/>
      <c r="M63" s="9"/>
      <c r="N63" s="9"/>
      <c r="O63" s="9">
        <v>10000.099990000001</v>
      </c>
      <c r="P63" s="9">
        <v>10000</v>
      </c>
      <c r="Q63" s="76">
        <v>10000</v>
      </c>
      <c r="R63" s="9"/>
      <c r="S63" s="9"/>
      <c r="U63" s="9">
        <v>10000</v>
      </c>
      <c r="V63" s="9">
        <v>9999.5999900000006</v>
      </c>
      <c r="W63" s="9">
        <v>10000.099990000001</v>
      </c>
      <c r="X63" s="76">
        <v>10000</v>
      </c>
    </row>
    <row r="64" spans="1:24" s="3" customFormat="1" ht="11.25">
      <c r="A64" s="75" t="s">
        <v>49</v>
      </c>
      <c r="B64" s="9">
        <v>33225</v>
      </c>
      <c r="C64" s="9">
        <v>42675</v>
      </c>
      <c r="D64" s="28">
        <v>-0.2214411247803163</v>
      </c>
      <c r="E64" s="9">
        <v>42675</v>
      </c>
      <c r="F64" s="28">
        <v>-0.2214411247803163</v>
      </c>
      <c r="G64" s="10"/>
      <c r="H64" s="9">
        <v>33224.691679999873</v>
      </c>
      <c r="I64" s="9">
        <v>7360.0391400000444</v>
      </c>
      <c r="J64" s="9">
        <v>5424</v>
      </c>
      <c r="L64" s="9"/>
      <c r="M64" s="9"/>
      <c r="N64" s="9"/>
      <c r="O64" s="9">
        <v>33224.691679999873</v>
      </c>
      <c r="P64" s="9">
        <v>42675</v>
      </c>
      <c r="Q64" s="76">
        <v>33225</v>
      </c>
      <c r="R64" s="9"/>
      <c r="S64" s="9"/>
      <c r="U64" s="9">
        <v>5424</v>
      </c>
      <c r="V64" s="9">
        <v>7360.0391400000444</v>
      </c>
      <c r="W64" s="9">
        <v>33224.691679999873</v>
      </c>
      <c r="X64" s="76">
        <v>33225</v>
      </c>
    </row>
    <row r="65" spans="1:24" s="3" customFormat="1" ht="11.25">
      <c r="A65" s="75" t="s">
        <v>115</v>
      </c>
      <c r="B65" s="9">
        <v>0</v>
      </c>
      <c r="C65" s="9">
        <v>0</v>
      </c>
      <c r="D65" s="28" t="s">
        <v>171</v>
      </c>
      <c r="E65" s="9">
        <v>0</v>
      </c>
      <c r="F65" s="28" t="s">
        <v>171</v>
      </c>
      <c r="G65" s="10"/>
      <c r="H65" s="9">
        <v>0</v>
      </c>
      <c r="I65" s="9">
        <v>-29816.493780000048</v>
      </c>
      <c r="J65" s="9">
        <v>-43059</v>
      </c>
      <c r="L65" s="9"/>
      <c r="M65" s="9"/>
      <c r="N65" s="9"/>
      <c r="O65" s="9">
        <v>0</v>
      </c>
      <c r="P65" s="9">
        <v>0</v>
      </c>
      <c r="Q65" s="76">
        <v>0</v>
      </c>
      <c r="R65" s="9"/>
      <c r="S65" s="9"/>
      <c r="U65" s="9">
        <v>-43059</v>
      </c>
      <c r="V65" s="9">
        <v>-29816.493780000048</v>
      </c>
      <c r="W65" s="9">
        <v>0</v>
      </c>
      <c r="X65" s="76">
        <v>0</v>
      </c>
    </row>
    <row r="66" spans="1:24" s="3" customFormat="1" ht="11.25">
      <c r="A66" s="84" t="s">
        <v>201</v>
      </c>
      <c r="B66" s="9">
        <v>36173</v>
      </c>
      <c r="C66" s="9">
        <v>0</v>
      </c>
      <c r="D66" s="28" t="s">
        <v>171</v>
      </c>
      <c r="E66" s="9">
        <v>0</v>
      </c>
      <c r="F66" s="28" t="s">
        <v>171</v>
      </c>
      <c r="G66" s="10"/>
      <c r="H66" s="9">
        <v>0</v>
      </c>
      <c r="I66" s="9">
        <v>0</v>
      </c>
      <c r="J66" s="9">
        <v>0</v>
      </c>
      <c r="L66" s="9"/>
      <c r="M66" s="9"/>
      <c r="N66" s="9"/>
      <c r="O66" s="9">
        <v>0</v>
      </c>
      <c r="P66" s="9">
        <v>0</v>
      </c>
      <c r="Q66" s="76">
        <v>36173</v>
      </c>
      <c r="R66" s="9"/>
      <c r="S66" s="9"/>
      <c r="U66" s="9"/>
      <c r="V66" s="9"/>
      <c r="W66" s="9"/>
      <c r="X66" s="76">
        <v>36173</v>
      </c>
    </row>
    <row r="67" spans="1:24" s="3" customFormat="1" ht="11.25">
      <c r="A67" s="75" t="s">
        <v>50</v>
      </c>
      <c r="B67" s="9">
        <v>-159</v>
      </c>
      <c r="C67" s="9">
        <v>157</v>
      </c>
      <c r="D67" s="28">
        <v>-2.0127388535031847</v>
      </c>
      <c r="E67" s="9">
        <v>157</v>
      </c>
      <c r="F67" s="28">
        <v>-2.0127388535031847</v>
      </c>
      <c r="G67" s="10"/>
      <c r="H67" s="9">
        <v>67.744449999999986</v>
      </c>
      <c r="I67" s="9">
        <v>1</v>
      </c>
      <c r="J67" s="9">
        <v>0</v>
      </c>
      <c r="L67" s="9"/>
      <c r="M67" s="9"/>
      <c r="N67" s="9"/>
      <c r="O67" s="9">
        <v>67.744449999999986</v>
      </c>
      <c r="P67" s="9">
        <v>157</v>
      </c>
      <c r="Q67" s="76">
        <v>-159</v>
      </c>
      <c r="R67" s="9"/>
      <c r="S67" s="9"/>
      <c r="U67" s="9">
        <v>0</v>
      </c>
      <c r="V67" s="9">
        <v>1</v>
      </c>
      <c r="W67" s="9">
        <v>67.744449999999986</v>
      </c>
      <c r="X67" s="76">
        <v>-159</v>
      </c>
    </row>
    <row r="68" spans="1:24" s="6" customFormat="1" ht="11.25">
      <c r="A68" s="5" t="s">
        <v>94</v>
      </c>
      <c r="B68" s="11">
        <v>165905</v>
      </c>
      <c r="C68" s="11">
        <v>139498</v>
      </c>
      <c r="D68" s="29">
        <v>0.18930020502086053</v>
      </c>
      <c r="E68" s="11">
        <v>139498</v>
      </c>
      <c r="F68" s="29">
        <v>0.18930020502086053</v>
      </c>
      <c r="G68" s="12"/>
      <c r="H68" s="11">
        <v>129959.01038999988</v>
      </c>
      <c r="I68" s="11">
        <v>74210.819619999995</v>
      </c>
      <c r="J68" s="11">
        <v>59031</v>
      </c>
      <c r="K68" s="3"/>
      <c r="L68" s="11"/>
      <c r="M68" s="26"/>
      <c r="N68" s="26"/>
      <c r="O68" s="11">
        <v>129959.01038999988</v>
      </c>
      <c r="P68" s="11">
        <v>139498</v>
      </c>
      <c r="Q68" s="78">
        <v>165905</v>
      </c>
      <c r="R68" s="11"/>
      <c r="S68" s="11"/>
      <c r="T68" s="3"/>
      <c r="U68" s="11">
        <v>59031</v>
      </c>
      <c r="V68" s="11">
        <v>74210.819619999995</v>
      </c>
      <c r="W68" s="11">
        <v>129959.01038999988</v>
      </c>
      <c r="X68" s="78">
        <v>165905</v>
      </c>
    </row>
    <row r="69" spans="1:24" s="6" customFormat="1" ht="11.25">
      <c r="A69" s="5" t="s">
        <v>51</v>
      </c>
      <c r="B69" s="11">
        <v>1086173</v>
      </c>
      <c r="C69" s="11">
        <v>1029174</v>
      </c>
      <c r="D69" s="29">
        <v>5.538324909101866E-2</v>
      </c>
      <c r="E69" s="11">
        <v>1029174</v>
      </c>
      <c r="F69" s="29">
        <v>5.538324909101866E-2</v>
      </c>
      <c r="G69" s="12"/>
      <c r="H69" s="11">
        <v>911309.93801964365</v>
      </c>
      <c r="I69" s="11">
        <v>615755.16897462762</v>
      </c>
      <c r="J69" s="11">
        <v>477684</v>
      </c>
      <c r="K69" s="3"/>
      <c r="L69" s="11"/>
      <c r="M69" s="11"/>
      <c r="N69" s="11"/>
      <c r="O69" s="11">
        <v>911309.93801964365</v>
      </c>
      <c r="P69" s="11">
        <v>1029174</v>
      </c>
      <c r="Q69" s="78">
        <v>1086173</v>
      </c>
      <c r="R69" s="11"/>
      <c r="S69" s="11"/>
      <c r="T69" s="3"/>
      <c r="U69" s="11">
        <v>477684</v>
      </c>
      <c r="V69" s="11">
        <v>615755.16897462762</v>
      </c>
      <c r="W69" s="11">
        <v>911309.93801964365</v>
      </c>
      <c r="X69" s="78">
        <v>1086173</v>
      </c>
    </row>
    <row r="70" spans="1:24" s="4" customFormat="1">
      <c r="B70" s="14"/>
      <c r="C70" s="14"/>
      <c r="D70" s="14"/>
      <c r="E70" s="14"/>
      <c r="F70" s="14"/>
      <c r="G70" s="14"/>
      <c r="H70" s="14"/>
      <c r="I70" s="14"/>
      <c r="J70" s="14"/>
      <c r="K70" s="3"/>
      <c r="L70" s="14"/>
      <c r="M70" s="14"/>
      <c r="N70" s="14"/>
      <c r="O70" s="14"/>
      <c r="P70" s="14"/>
      <c r="Q70" s="14"/>
      <c r="R70" s="14"/>
      <c r="S70" s="14"/>
      <c r="T70" s="3"/>
      <c r="U70" s="14"/>
      <c r="V70" s="14"/>
      <c r="W70" s="14"/>
      <c r="X70" s="14"/>
    </row>
    <row r="71" spans="1:24" s="6" customFormat="1" ht="11.25">
      <c r="A71" s="5" t="s">
        <v>118</v>
      </c>
      <c r="B71" s="11">
        <v>519540</v>
      </c>
      <c r="C71" s="11">
        <v>458949.71129000001</v>
      </c>
      <c r="D71" s="29">
        <v>0.13201945054000563</v>
      </c>
      <c r="E71" s="11">
        <v>458949.71129000001</v>
      </c>
      <c r="F71" s="29">
        <v>0.13201945054000563</v>
      </c>
      <c r="G71" s="12"/>
      <c r="H71" s="11">
        <v>407264.79824999999</v>
      </c>
      <c r="I71" s="11">
        <v>270945</v>
      </c>
      <c r="J71" s="11">
        <v>174808</v>
      </c>
      <c r="K71" s="3"/>
      <c r="L71" s="26"/>
      <c r="M71" s="26"/>
      <c r="N71" s="26"/>
      <c r="O71" s="11">
        <v>407264.79824999999</v>
      </c>
      <c r="P71" s="11">
        <v>458949.71129000001</v>
      </c>
      <c r="Q71" s="78">
        <v>519540</v>
      </c>
      <c r="R71" s="11"/>
      <c r="S71" s="11"/>
      <c r="T71" s="3"/>
      <c r="U71" s="85">
        <v>174808</v>
      </c>
      <c r="V71" s="85">
        <v>270945</v>
      </c>
      <c r="W71" s="85">
        <v>407264.79824999999</v>
      </c>
      <c r="X71" s="78">
        <v>519540</v>
      </c>
    </row>
    <row r="72" spans="1:24" s="4" customFormat="1">
      <c r="K72" s="3"/>
      <c r="L72" s="3"/>
      <c r="M72" s="3"/>
      <c r="N72" s="3"/>
      <c r="O72" s="3"/>
      <c r="P72" s="3"/>
      <c r="Q72" s="86"/>
      <c r="R72" s="3"/>
      <c r="S72" s="3"/>
      <c r="T72" s="3"/>
      <c r="X72" s="86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T62"/>
  <sheetViews>
    <sheetView showGridLines="0"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1.25" outlineLevelRow="3" outlineLevelCol="1"/>
  <cols>
    <col min="1" max="1" width="46.875" style="88" customWidth="1"/>
    <col min="2" max="2" width="8.125" style="88" customWidth="1"/>
    <col min="3" max="4" width="8.125" style="88" customWidth="1" outlineLevel="1"/>
    <col min="5" max="6" width="8.125" style="88" customWidth="1"/>
    <col min="7" max="7" width="1" style="88" customWidth="1"/>
    <col min="8" max="9" width="8.125" style="111" customWidth="1"/>
    <col min="10" max="10" width="8.125" style="71" customWidth="1"/>
    <col min="11" max="11" width="1" style="88" customWidth="1"/>
    <col min="12" max="19" width="8.125" style="88" customWidth="1"/>
    <col min="20" max="20" width="1.75" style="88" customWidth="1"/>
    <col min="21" max="16384" width="9" style="88"/>
  </cols>
  <sheetData>
    <row r="1" spans="1:20" s="3" customFormat="1">
      <c r="B1" s="25"/>
      <c r="H1" s="89"/>
      <c r="I1" s="89"/>
      <c r="J1" s="40"/>
      <c r="L1" s="25"/>
    </row>
    <row r="2" spans="1:20" s="3" customFormat="1" ht="33" customHeight="1">
      <c r="A2" s="21" t="s">
        <v>202</v>
      </c>
      <c r="B2" s="42" t="s">
        <v>174</v>
      </c>
      <c r="C2" s="42" t="s">
        <v>175</v>
      </c>
      <c r="D2" s="42" t="s">
        <v>203</v>
      </c>
      <c r="E2" s="42" t="s">
        <v>1</v>
      </c>
      <c r="F2" s="42" t="s">
        <v>188</v>
      </c>
      <c r="G2" s="43"/>
      <c r="H2" s="44" t="s">
        <v>176</v>
      </c>
      <c r="I2" s="44" t="s">
        <v>177</v>
      </c>
      <c r="J2" s="44" t="s">
        <v>189</v>
      </c>
      <c r="K2" s="43"/>
      <c r="L2" s="22" t="s">
        <v>2</v>
      </c>
      <c r="M2" s="22" t="s">
        <v>175</v>
      </c>
      <c r="N2" s="22" t="s">
        <v>178</v>
      </c>
      <c r="O2" s="22" t="s">
        <v>0</v>
      </c>
      <c r="P2" s="22" t="s">
        <v>1</v>
      </c>
      <c r="Q2" s="22" t="s">
        <v>174</v>
      </c>
      <c r="R2" s="22" t="s">
        <v>179</v>
      </c>
      <c r="S2" s="22" t="s">
        <v>180</v>
      </c>
      <c r="T2" s="23"/>
    </row>
    <row r="3" spans="1:20" s="3" customFormat="1" ht="3.75" customHeight="1">
      <c r="A3" s="79"/>
      <c r="B3" s="18"/>
      <c r="C3" s="18"/>
      <c r="D3" s="10" t="s">
        <v>171</v>
      </c>
      <c r="E3" s="18"/>
      <c r="F3" s="10" t="s">
        <v>171</v>
      </c>
      <c r="G3" s="10"/>
      <c r="H3" s="10" t="s">
        <v>171</v>
      </c>
      <c r="I3" s="10" t="s">
        <v>171</v>
      </c>
      <c r="J3" s="47" t="s">
        <v>171</v>
      </c>
      <c r="K3" s="10"/>
      <c r="L3" s="18"/>
      <c r="M3" s="18"/>
      <c r="N3" s="18"/>
      <c r="O3" s="18"/>
      <c r="P3" s="18"/>
      <c r="Q3" s="18"/>
      <c r="R3" s="18"/>
      <c r="S3" s="18"/>
      <c r="T3" s="10"/>
    </row>
    <row r="4" spans="1:20" s="3" customFormat="1">
      <c r="A4" s="8" t="s">
        <v>116</v>
      </c>
      <c r="B4" s="20">
        <v>-35272</v>
      </c>
      <c r="C4" s="20">
        <v>72126.111168303352</v>
      </c>
      <c r="D4" s="29">
        <v>-1.4890323272482309</v>
      </c>
      <c r="E4" s="20">
        <v>-39762</v>
      </c>
      <c r="F4" s="29">
        <v>-0.11292188521704138</v>
      </c>
      <c r="G4" s="90"/>
      <c r="H4" s="20">
        <v>-75034</v>
      </c>
      <c r="I4" s="20">
        <v>44858.111168303352</v>
      </c>
      <c r="J4" s="29">
        <v>-2.6726963763248879</v>
      </c>
      <c r="K4" s="90"/>
      <c r="L4" s="20">
        <v>0</v>
      </c>
      <c r="M4" s="20">
        <v>0</v>
      </c>
      <c r="N4" s="20"/>
      <c r="O4" s="20"/>
      <c r="P4" s="20">
        <v>0</v>
      </c>
      <c r="Q4" s="20">
        <v>0</v>
      </c>
      <c r="R4" s="20"/>
      <c r="S4" s="20"/>
      <c r="T4" s="10"/>
    </row>
    <row r="5" spans="1:20" s="3" customFormat="1" ht="11.25" customHeight="1">
      <c r="A5" s="91" t="s">
        <v>122</v>
      </c>
      <c r="B5" s="18">
        <v>26723</v>
      </c>
      <c r="C5" s="18">
        <v>11144</v>
      </c>
      <c r="D5" s="92">
        <v>1.3979720028715001</v>
      </c>
      <c r="E5" s="18">
        <v>9450</v>
      </c>
      <c r="F5" s="92">
        <v>1.827830687830688</v>
      </c>
      <c r="G5" s="93"/>
      <c r="H5" s="18">
        <v>36173</v>
      </c>
      <c r="I5" s="18">
        <v>18567</v>
      </c>
      <c r="J5" s="92">
        <v>0.94824150374320038</v>
      </c>
      <c r="K5" s="93"/>
      <c r="L5" s="18">
        <v>7423</v>
      </c>
      <c r="M5" s="18">
        <v>11144</v>
      </c>
      <c r="N5" s="18"/>
      <c r="O5" s="18"/>
      <c r="P5" s="18">
        <v>9450</v>
      </c>
      <c r="Q5" s="18">
        <v>26723</v>
      </c>
      <c r="R5" s="18"/>
      <c r="S5" s="18"/>
    </row>
    <row r="6" spans="1:20" s="3" customFormat="1" ht="3.75" customHeight="1" outlineLevel="1">
      <c r="A6" s="79"/>
      <c r="B6" s="18"/>
      <c r="C6" s="18"/>
      <c r="D6" s="92"/>
      <c r="E6" s="18"/>
      <c r="F6" s="92"/>
      <c r="G6" s="93"/>
      <c r="H6" s="18"/>
      <c r="I6" s="18"/>
      <c r="J6" s="92"/>
      <c r="K6" s="93"/>
      <c r="L6" s="18"/>
      <c r="M6" s="18"/>
      <c r="N6" s="18"/>
      <c r="O6" s="18"/>
      <c r="P6" s="18"/>
      <c r="Q6" s="18"/>
      <c r="R6" s="18"/>
      <c r="S6" s="18"/>
    </row>
    <row r="7" spans="1:20" s="3" customFormat="1" ht="11.25" customHeight="1">
      <c r="A7" s="91" t="s">
        <v>123</v>
      </c>
      <c r="B7" s="18">
        <v>47219</v>
      </c>
      <c r="C7" s="18">
        <v>31029</v>
      </c>
      <c r="D7" s="92">
        <v>0.52176995713687191</v>
      </c>
      <c r="E7" s="18">
        <v>60366</v>
      </c>
      <c r="F7" s="92">
        <v>-0.21778815889739256</v>
      </c>
      <c r="G7" s="93"/>
      <c r="H7" s="18">
        <v>107585</v>
      </c>
      <c r="I7" s="18">
        <v>77029</v>
      </c>
      <c r="J7" s="92">
        <v>0.39668176920380627</v>
      </c>
      <c r="K7" s="93"/>
      <c r="L7" s="18">
        <v>0</v>
      </c>
      <c r="M7" s="18">
        <v>0</v>
      </c>
      <c r="N7" s="18"/>
      <c r="O7" s="18"/>
      <c r="P7" s="18">
        <v>0</v>
      </c>
      <c r="Q7" s="18">
        <v>0</v>
      </c>
      <c r="R7" s="18"/>
      <c r="S7" s="18"/>
    </row>
    <row r="8" spans="1:20" s="3" customFormat="1" ht="11.25" customHeight="1" outlineLevel="1">
      <c r="A8" s="91" t="s">
        <v>124</v>
      </c>
      <c r="B8" s="18">
        <v>33410</v>
      </c>
      <c r="C8" s="18">
        <v>22670</v>
      </c>
      <c r="D8" s="92">
        <v>0.47375385972651074</v>
      </c>
      <c r="E8" s="18">
        <v>30480</v>
      </c>
      <c r="F8" s="92">
        <v>9.6128608923884418E-2</v>
      </c>
      <c r="G8" s="93"/>
      <c r="H8" s="18">
        <v>63890</v>
      </c>
      <c r="I8" s="18">
        <v>43038</v>
      </c>
      <c r="J8" s="92">
        <v>0.48450206793996009</v>
      </c>
      <c r="K8" s="93"/>
      <c r="L8" s="18">
        <v>20368</v>
      </c>
      <c r="M8" s="18">
        <v>22670</v>
      </c>
      <c r="N8" s="18"/>
      <c r="O8" s="18"/>
      <c r="P8" s="18">
        <v>30480</v>
      </c>
      <c r="Q8" s="18">
        <v>33410</v>
      </c>
      <c r="R8" s="18"/>
      <c r="S8" s="18"/>
    </row>
    <row r="9" spans="1:20" s="3" customFormat="1" ht="11.25" customHeight="1" outlineLevel="1">
      <c r="A9" s="91" t="s">
        <v>125</v>
      </c>
      <c r="B9" s="18">
        <v>7142</v>
      </c>
      <c r="C9" s="18">
        <v>3016</v>
      </c>
      <c r="D9" s="92">
        <v>1.3680371352785148</v>
      </c>
      <c r="E9" s="18">
        <v>8239</v>
      </c>
      <c r="F9" s="92">
        <v>-0.13314722660517053</v>
      </c>
      <c r="G9" s="93"/>
      <c r="H9" s="18">
        <v>15381</v>
      </c>
      <c r="I9" s="18">
        <v>4784</v>
      </c>
      <c r="J9" s="92">
        <v>2.2150919732441472</v>
      </c>
      <c r="K9" s="93"/>
      <c r="L9" s="18">
        <v>1768</v>
      </c>
      <c r="M9" s="18">
        <v>3016</v>
      </c>
      <c r="N9" s="18"/>
      <c r="O9" s="18"/>
      <c r="P9" s="18">
        <v>8239</v>
      </c>
      <c r="Q9" s="18">
        <v>7142</v>
      </c>
      <c r="R9" s="18"/>
      <c r="S9" s="18"/>
    </row>
    <row r="10" spans="1:20" s="3" customFormat="1" ht="11.25" customHeight="1" outlineLevel="1">
      <c r="A10" s="91" t="s">
        <v>126</v>
      </c>
      <c r="B10" s="18">
        <v>96</v>
      </c>
      <c r="C10" s="18">
        <v>398</v>
      </c>
      <c r="D10" s="92">
        <v>-0.7587939698492463</v>
      </c>
      <c r="E10" s="18">
        <v>881</v>
      </c>
      <c r="F10" s="92">
        <v>-0.89103291713961408</v>
      </c>
      <c r="G10" s="93"/>
      <c r="H10" s="18">
        <v>977</v>
      </c>
      <c r="I10" s="18">
        <v>2959</v>
      </c>
      <c r="J10" s="92">
        <v>-0.66982088543426832</v>
      </c>
      <c r="K10" s="93"/>
      <c r="L10" s="18">
        <v>2561</v>
      </c>
      <c r="M10" s="18">
        <v>398</v>
      </c>
      <c r="N10" s="18"/>
      <c r="O10" s="18"/>
      <c r="P10" s="18">
        <v>881</v>
      </c>
      <c r="Q10" s="18">
        <v>96</v>
      </c>
      <c r="R10" s="18"/>
      <c r="S10" s="18"/>
    </row>
    <row r="11" spans="1:20" s="3" customFormat="1" ht="11.25" customHeight="1" outlineLevel="1">
      <c r="A11" s="91" t="s">
        <v>127</v>
      </c>
      <c r="B11" s="18">
        <v>0</v>
      </c>
      <c r="C11" s="18">
        <v>70</v>
      </c>
      <c r="D11" s="92">
        <v>-1</v>
      </c>
      <c r="E11" s="18">
        <v>0</v>
      </c>
      <c r="F11" s="92" t="s">
        <v>171</v>
      </c>
      <c r="G11" s="93"/>
      <c r="H11" s="18">
        <v>0</v>
      </c>
      <c r="I11" s="18">
        <v>-77</v>
      </c>
      <c r="J11" s="92">
        <v>-1</v>
      </c>
      <c r="K11" s="93"/>
      <c r="L11" s="18">
        <v>-147</v>
      </c>
      <c r="M11" s="18">
        <v>70</v>
      </c>
      <c r="N11" s="18"/>
      <c r="O11" s="18"/>
      <c r="P11" s="18">
        <v>0</v>
      </c>
      <c r="Q11" s="18">
        <v>0</v>
      </c>
      <c r="R11" s="18"/>
      <c r="S11" s="18"/>
    </row>
    <row r="12" spans="1:20" s="3" customFormat="1" ht="11.25" customHeight="1" outlineLevel="1">
      <c r="A12" s="91" t="s">
        <v>128</v>
      </c>
      <c r="B12" s="18">
        <v>-6181</v>
      </c>
      <c r="C12" s="18">
        <v>-1488</v>
      </c>
      <c r="D12" s="92">
        <v>3.153897849462366</v>
      </c>
      <c r="E12" s="18">
        <v>2481</v>
      </c>
      <c r="F12" s="92">
        <v>-3.4913341394598953</v>
      </c>
      <c r="G12" s="93"/>
      <c r="H12" s="18">
        <v>-3700</v>
      </c>
      <c r="I12" s="18">
        <v>-20424</v>
      </c>
      <c r="J12" s="92">
        <v>-0.8188405797101449</v>
      </c>
      <c r="K12" s="93"/>
      <c r="L12" s="18">
        <v>-18936</v>
      </c>
      <c r="M12" s="18">
        <v>-1488</v>
      </c>
      <c r="N12" s="18"/>
      <c r="O12" s="18"/>
      <c r="P12" s="18">
        <v>2481</v>
      </c>
      <c r="Q12" s="18">
        <v>-6181</v>
      </c>
      <c r="R12" s="18"/>
      <c r="S12" s="18"/>
    </row>
    <row r="13" spans="1:20" s="3" customFormat="1" ht="11.25" customHeight="1" outlineLevel="2">
      <c r="A13" s="91" t="s">
        <v>147</v>
      </c>
      <c r="B13" s="18">
        <v>0</v>
      </c>
      <c r="C13" s="18">
        <v>0</v>
      </c>
      <c r="D13" s="92" t="s">
        <v>171</v>
      </c>
      <c r="E13" s="18">
        <v>0</v>
      </c>
      <c r="F13" s="92" t="s">
        <v>171</v>
      </c>
      <c r="G13" s="93"/>
      <c r="H13" s="18">
        <v>0</v>
      </c>
      <c r="I13" s="18">
        <v>0</v>
      </c>
      <c r="J13" s="92" t="s">
        <v>171</v>
      </c>
      <c r="K13" s="93"/>
      <c r="L13" s="18">
        <v>0</v>
      </c>
      <c r="M13" s="18">
        <v>0</v>
      </c>
      <c r="N13" s="18"/>
      <c r="O13" s="18"/>
      <c r="P13" s="18">
        <v>0</v>
      </c>
      <c r="Q13" s="18">
        <v>0</v>
      </c>
      <c r="R13" s="18"/>
      <c r="S13" s="18"/>
    </row>
    <row r="14" spans="1:20" s="3" customFormat="1" ht="11.25" customHeight="1" outlineLevel="1">
      <c r="A14" s="91" t="s">
        <v>129</v>
      </c>
      <c r="B14" s="18">
        <v>-57</v>
      </c>
      <c r="C14" s="18">
        <v>-37</v>
      </c>
      <c r="D14" s="92">
        <v>0.54054054054054057</v>
      </c>
      <c r="E14" s="18">
        <v>-70</v>
      </c>
      <c r="F14" s="92">
        <v>-0.18571428571428572</v>
      </c>
      <c r="G14" s="93"/>
      <c r="H14" s="18">
        <v>-127</v>
      </c>
      <c r="I14" s="18">
        <v>-80</v>
      </c>
      <c r="J14" s="92">
        <v>0.58749999999999991</v>
      </c>
      <c r="K14" s="93"/>
      <c r="L14" s="18">
        <v>-43</v>
      </c>
      <c r="M14" s="18">
        <v>-37</v>
      </c>
      <c r="N14" s="18"/>
      <c r="O14" s="18"/>
      <c r="P14" s="18">
        <v>-70</v>
      </c>
      <c r="Q14" s="18">
        <v>-57</v>
      </c>
      <c r="R14" s="18"/>
      <c r="S14" s="18"/>
    </row>
    <row r="15" spans="1:20" s="3" customFormat="1" ht="11.25" customHeight="1" outlineLevel="1">
      <c r="A15" s="91" t="s">
        <v>149</v>
      </c>
      <c r="B15" s="18">
        <v>-558</v>
      </c>
      <c r="C15" s="18">
        <v>8432</v>
      </c>
      <c r="D15" s="92">
        <v>-1.0661764705882353</v>
      </c>
      <c r="E15" s="18">
        <v>15305</v>
      </c>
      <c r="F15" s="92">
        <v>-1.0364586736360666</v>
      </c>
      <c r="G15" s="93"/>
      <c r="H15" s="18">
        <v>14747</v>
      </c>
      <c r="I15" s="18">
        <v>43410</v>
      </c>
      <c r="J15" s="92">
        <v>-0.6602856484680949</v>
      </c>
      <c r="K15" s="93"/>
      <c r="L15" s="18">
        <v>34978</v>
      </c>
      <c r="M15" s="18">
        <v>8432</v>
      </c>
      <c r="N15" s="18"/>
      <c r="O15" s="18"/>
      <c r="P15" s="18">
        <v>15305</v>
      </c>
      <c r="Q15" s="18">
        <v>-558</v>
      </c>
      <c r="R15" s="18"/>
      <c r="S15" s="18"/>
    </row>
    <row r="16" spans="1:20" s="3" customFormat="1" ht="11.25" customHeight="1" outlineLevel="1">
      <c r="A16" s="91" t="s">
        <v>150</v>
      </c>
      <c r="B16" s="18">
        <v>2038</v>
      </c>
      <c r="C16" s="18">
        <v>-834</v>
      </c>
      <c r="D16" s="92">
        <v>-3.4436450839328536</v>
      </c>
      <c r="E16" s="18">
        <v>153</v>
      </c>
      <c r="F16" s="92">
        <v>12.320261437908497</v>
      </c>
      <c r="G16" s="93"/>
      <c r="H16" s="18">
        <v>2191</v>
      </c>
      <c r="I16" s="18">
        <v>-696</v>
      </c>
      <c r="J16" s="92">
        <v>-4.1479885057471266</v>
      </c>
      <c r="K16" s="93"/>
      <c r="L16" s="18">
        <v>138</v>
      </c>
      <c r="M16" s="18">
        <v>-834</v>
      </c>
      <c r="N16" s="18"/>
      <c r="O16" s="18"/>
      <c r="P16" s="18">
        <v>153</v>
      </c>
      <c r="Q16" s="18">
        <v>2038</v>
      </c>
      <c r="R16" s="18"/>
      <c r="S16" s="18"/>
    </row>
    <row r="17" spans="1:19" s="3" customFormat="1" ht="11.25" customHeight="1" outlineLevel="1">
      <c r="A17" s="91" t="s">
        <v>148</v>
      </c>
      <c r="B17" s="18">
        <v>176</v>
      </c>
      <c r="C17" s="18">
        <v>127</v>
      </c>
      <c r="D17" s="92">
        <v>0.38582677165354329</v>
      </c>
      <c r="E17" s="18">
        <v>11</v>
      </c>
      <c r="F17" s="92">
        <v>15</v>
      </c>
      <c r="G17" s="93"/>
      <c r="H17" s="18">
        <v>187</v>
      </c>
      <c r="I17" s="18">
        <v>475</v>
      </c>
      <c r="J17" s="92">
        <v>-0.60631578947368414</v>
      </c>
      <c r="K17" s="93"/>
      <c r="L17" s="18">
        <v>348</v>
      </c>
      <c r="M17" s="18">
        <v>127</v>
      </c>
      <c r="N17" s="18"/>
      <c r="O17" s="18"/>
      <c r="P17" s="18">
        <v>11</v>
      </c>
      <c r="Q17" s="18">
        <v>176</v>
      </c>
      <c r="R17" s="18"/>
      <c r="S17" s="18"/>
    </row>
    <row r="18" spans="1:19" s="3" customFormat="1" ht="11.25" customHeight="1" outlineLevel="1">
      <c r="A18" s="91" t="s">
        <v>130</v>
      </c>
      <c r="B18" s="18">
        <v>788</v>
      </c>
      <c r="C18" s="18">
        <v>-3807</v>
      </c>
      <c r="D18" s="92">
        <v>-1.2069871289729446</v>
      </c>
      <c r="E18" s="18">
        <v>795</v>
      </c>
      <c r="F18" s="92">
        <v>-8.8050314465408785E-3</v>
      </c>
      <c r="G18" s="93"/>
      <c r="H18" s="18">
        <v>1583</v>
      </c>
      <c r="I18" s="18">
        <v>0</v>
      </c>
      <c r="J18" s="92" t="s">
        <v>171</v>
      </c>
      <c r="K18" s="93"/>
      <c r="L18" s="18">
        <v>3807</v>
      </c>
      <c r="M18" s="18">
        <v>-3807</v>
      </c>
      <c r="N18" s="18"/>
      <c r="O18" s="18"/>
      <c r="P18" s="18">
        <v>795</v>
      </c>
      <c r="Q18" s="18">
        <v>788</v>
      </c>
      <c r="R18" s="18"/>
      <c r="S18" s="18"/>
    </row>
    <row r="19" spans="1:19" s="3" customFormat="1" ht="11.25" customHeight="1" outlineLevel="1">
      <c r="A19" s="91" t="s">
        <v>131</v>
      </c>
      <c r="B19" s="18">
        <v>12233</v>
      </c>
      <c r="C19" s="18">
        <v>3743</v>
      </c>
      <c r="D19" s="92">
        <v>2.2682340368688219</v>
      </c>
      <c r="E19" s="18">
        <v>4966</v>
      </c>
      <c r="F19" s="92">
        <v>1.4633507853403143</v>
      </c>
      <c r="G19" s="93"/>
      <c r="H19" s="18">
        <v>17199</v>
      </c>
      <c r="I19" s="18">
        <v>6065</v>
      </c>
      <c r="J19" s="92">
        <v>1.8357790601813684</v>
      </c>
      <c r="K19" s="93"/>
      <c r="L19" s="18">
        <v>2322</v>
      </c>
      <c r="M19" s="18">
        <v>3743</v>
      </c>
      <c r="N19" s="18"/>
      <c r="O19" s="18"/>
      <c r="P19" s="18">
        <v>4966</v>
      </c>
      <c r="Q19" s="18">
        <v>12233</v>
      </c>
      <c r="R19" s="18"/>
      <c r="S19" s="18"/>
    </row>
    <row r="20" spans="1:19" s="3" customFormat="1" ht="11.25" customHeight="1" outlineLevel="1">
      <c r="A20" s="91" t="s">
        <v>132</v>
      </c>
      <c r="B20" s="18">
        <v>-1868</v>
      </c>
      <c r="C20" s="18">
        <v>-1261</v>
      </c>
      <c r="D20" s="92">
        <v>0.48136399682791442</v>
      </c>
      <c r="E20" s="18">
        <v>-2875</v>
      </c>
      <c r="F20" s="92">
        <v>-0.3502608695652174</v>
      </c>
      <c r="G20" s="93"/>
      <c r="H20" s="18">
        <v>-4743</v>
      </c>
      <c r="I20" s="18">
        <v>-2425</v>
      </c>
      <c r="J20" s="92">
        <v>0.95587628865979379</v>
      </c>
      <c r="K20" s="93"/>
      <c r="L20" s="18">
        <v>-1164</v>
      </c>
      <c r="M20" s="18">
        <v>-1261</v>
      </c>
      <c r="N20" s="18"/>
      <c r="O20" s="18"/>
      <c r="P20" s="18">
        <v>-2875</v>
      </c>
      <c r="Q20" s="18">
        <v>-1868</v>
      </c>
      <c r="R20" s="18"/>
      <c r="S20" s="18"/>
    </row>
    <row r="21" spans="1:19" s="3" customFormat="1" ht="3.75" customHeight="1" outlineLevel="1">
      <c r="A21" s="79"/>
      <c r="B21" s="18"/>
      <c r="C21" s="18"/>
      <c r="D21" s="92"/>
      <c r="E21" s="18"/>
      <c r="F21" s="92"/>
      <c r="G21" s="93"/>
      <c r="H21" s="18"/>
      <c r="I21" s="18"/>
      <c r="J21" s="92"/>
      <c r="K21" s="93"/>
      <c r="L21" s="18"/>
      <c r="M21" s="18"/>
      <c r="N21" s="18"/>
      <c r="O21" s="18"/>
      <c r="P21" s="18"/>
      <c r="Q21" s="18"/>
      <c r="R21" s="18"/>
      <c r="S21" s="18"/>
    </row>
    <row r="22" spans="1:19" s="3" customFormat="1" ht="11.25" customHeight="1">
      <c r="A22" s="91" t="s">
        <v>204</v>
      </c>
      <c r="B22" s="18">
        <v>-45614</v>
      </c>
      <c r="C22" s="18">
        <v>-22393.30259292118</v>
      </c>
      <c r="D22" s="92"/>
      <c r="E22" s="18">
        <v>-139428</v>
      </c>
      <c r="F22" s="92"/>
      <c r="G22" s="93"/>
      <c r="H22" s="18">
        <v>-185042</v>
      </c>
      <c r="I22" s="18">
        <v>-24079.30259292118</v>
      </c>
      <c r="J22" s="92">
        <v>6.6846910032352245</v>
      </c>
      <c r="K22" s="93"/>
      <c r="L22" s="18">
        <v>0</v>
      </c>
      <c r="M22" s="18">
        <v>0</v>
      </c>
      <c r="N22" s="18"/>
      <c r="O22" s="18"/>
      <c r="P22" s="18">
        <v>0</v>
      </c>
      <c r="Q22" s="18">
        <v>0</v>
      </c>
      <c r="R22" s="18"/>
      <c r="S22" s="18"/>
    </row>
    <row r="23" spans="1:19" s="3" customFormat="1" ht="11.25" customHeight="1" outlineLevel="1">
      <c r="A23" s="91" t="s">
        <v>133</v>
      </c>
      <c r="B23" s="18">
        <v>-44731</v>
      </c>
      <c r="C23" s="18">
        <v>-15292.038338777318</v>
      </c>
      <c r="D23" s="92">
        <v>1.9251169143731355</v>
      </c>
      <c r="E23" s="18">
        <v>-15399</v>
      </c>
      <c r="F23" s="92">
        <v>1.9047990129229171</v>
      </c>
      <c r="G23" s="93"/>
      <c r="H23" s="18">
        <v>-60130</v>
      </c>
      <c r="I23" s="18">
        <v>-51020.038338777318</v>
      </c>
      <c r="J23" s="92">
        <v>0.17855654283777245</v>
      </c>
      <c r="K23" s="93"/>
      <c r="L23" s="18">
        <v>-35728</v>
      </c>
      <c r="M23" s="18">
        <v>-15292.038338777318</v>
      </c>
      <c r="N23" s="18"/>
      <c r="O23" s="18"/>
      <c r="P23" s="18">
        <v>-15399</v>
      </c>
      <c r="Q23" s="18">
        <v>-44731</v>
      </c>
      <c r="R23" s="18"/>
      <c r="S23" s="18"/>
    </row>
    <row r="24" spans="1:19" s="3" customFormat="1" ht="11.25" customHeight="1" outlineLevel="2">
      <c r="A24" s="91" t="s">
        <v>134</v>
      </c>
      <c r="B24" s="18">
        <v>0</v>
      </c>
      <c r="C24" s="18">
        <v>337</v>
      </c>
      <c r="D24" s="92">
        <v>-1</v>
      </c>
      <c r="E24" s="18">
        <v>0</v>
      </c>
      <c r="F24" s="92" t="s">
        <v>171</v>
      </c>
      <c r="G24" s="93"/>
      <c r="H24" s="18">
        <v>0</v>
      </c>
      <c r="I24" s="18">
        <v>0</v>
      </c>
      <c r="J24" s="92" t="s">
        <v>171</v>
      </c>
      <c r="K24" s="93"/>
      <c r="L24" s="18">
        <v>-337</v>
      </c>
      <c r="M24" s="18">
        <v>337</v>
      </c>
      <c r="N24" s="18"/>
      <c r="O24" s="18"/>
      <c r="P24" s="18">
        <v>0</v>
      </c>
      <c r="Q24" s="18">
        <v>0</v>
      </c>
      <c r="R24" s="18"/>
      <c r="S24" s="18"/>
    </row>
    <row r="25" spans="1:19" s="3" customFormat="1" ht="11.25" customHeight="1" outlineLevel="1">
      <c r="A25" s="91" t="s">
        <v>135</v>
      </c>
      <c r="B25" s="18">
        <v>-25716</v>
      </c>
      <c r="C25" s="18">
        <v>-3275.3634706753601</v>
      </c>
      <c r="D25" s="92">
        <v>6.8513423716902837</v>
      </c>
      <c r="E25" s="18">
        <v>-10866</v>
      </c>
      <c r="F25" s="92">
        <v>1.3666482606294865</v>
      </c>
      <c r="G25" s="93"/>
      <c r="H25" s="18">
        <v>-36582</v>
      </c>
      <c r="I25" s="18">
        <v>-4124.3634706753601</v>
      </c>
      <c r="J25" s="92">
        <v>7.8697323259944731</v>
      </c>
      <c r="K25" s="93"/>
      <c r="L25" s="18">
        <v>-849</v>
      </c>
      <c r="M25" s="18">
        <v>-3275.3634706753601</v>
      </c>
      <c r="N25" s="18"/>
      <c r="O25" s="18"/>
      <c r="P25" s="18">
        <v>-10866</v>
      </c>
      <c r="Q25" s="18">
        <v>-25716</v>
      </c>
      <c r="R25" s="18"/>
      <c r="S25" s="18"/>
    </row>
    <row r="26" spans="1:19" s="3" customFormat="1" ht="11.25" customHeight="1" outlineLevel="1">
      <c r="A26" s="91" t="s">
        <v>22</v>
      </c>
      <c r="B26" s="18">
        <v>23517</v>
      </c>
      <c r="C26" s="18">
        <v>-6109.8561638639221</v>
      </c>
      <c r="D26" s="92">
        <v>-4.8490267805466081</v>
      </c>
      <c r="E26" s="18">
        <v>-102529</v>
      </c>
      <c r="F26" s="92">
        <v>-1.2293692516263692</v>
      </c>
      <c r="G26" s="93"/>
      <c r="H26" s="18">
        <v>-79012</v>
      </c>
      <c r="I26" s="18">
        <v>36383.143836136078</v>
      </c>
      <c r="J26" s="92">
        <v>-3.171664998381051</v>
      </c>
      <c r="K26" s="93"/>
      <c r="L26" s="18">
        <v>42493</v>
      </c>
      <c r="M26" s="18">
        <v>-6109.8561638639221</v>
      </c>
      <c r="N26" s="18"/>
      <c r="O26" s="18"/>
      <c r="P26" s="18">
        <v>-102529</v>
      </c>
      <c r="Q26" s="18">
        <v>23517</v>
      </c>
      <c r="R26" s="18"/>
      <c r="S26" s="18"/>
    </row>
    <row r="27" spans="1:19" s="3" customFormat="1" ht="11.25" customHeight="1" outlineLevel="1">
      <c r="A27" s="91" t="s">
        <v>136</v>
      </c>
      <c r="B27" s="18">
        <v>-5864</v>
      </c>
      <c r="C27" s="18">
        <v>-1098.0446196045796</v>
      </c>
      <c r="D27" s="92">
        <v>4.3404022890360361</v>
      </c>
      <c r="E27" s="18">
        <v>-7700</v>
      </c>
      <c r="F27" s="92">
        <v>-0.23844155844155845</v>
      </c>
      <c r="G27" s="93"/>
      <c r="H27" s="18">
        <v>-13564</v>
      </c>
      <c r="I27" s="18">
        <v>-4969.0446196045796</v>
      </c>
      <c r="J27" s="92">
        <v>1.729699779004878</v>
      </c>
      <c r="K27" s="93"/>
      <c r="L27" s="18">
        <v>-3871</v>
      </c>
      <c r="M27" s="18">
        <v>-1098.0446196045796</v>
      </c>
      <c r="N27" s="18"/>
      <c r="O27" s="18"/>
      <c r="P27" s="18">
        <v>-7700</v>
      </c>
      <c r="Q27" s="18">
        <v>-5864</v>
      </c>
      <c r="R27" s="18"/>
      <c r="S27" s="18"/>
    </row>
    <row r="28" spans="1:19" s="3" customFormat="1" ht="11.25" customHeight="1" outlineLevel="1">
      <c r="A28" s="91" t="s">
        <v>137</v>
      </c>
      <c r="B28" s="18">
        <v>-177</v>
      </c>
      <c r="C28" s="18">
        <v>4302</v>
      </c>
      <c r="D28" s="92">
        <v>-1.0411436541143655</v>
      </c>
      <c r="E28" s="18">
        <v>-93</v>
      </c>
      <c r="F28" s="92">
        <v>0.90322580645161299</v>
      </c>
      <c r="G28" s="93"/>
      <c r="H28" s="18">
        <v>-270</v>
      </c>
      <c r="I28" s="18">
        <v>-349</v>
      </c>
      <c r="J28" s="92">
        <v>-0.22636103151862463</v>
      </c>
      <c r="K28" s="93"/>
      <c r="L28" s="18">
        <v>-4651</v>
      </c>
      <c r="M28" s="18">
        <v>4302</v>
      </c>
      <c r="N28" s="18"/>
      <c r="O28" s="18"/>
      <c r="P28" s="18">
        <v>-93</v>
      </c>
      <c r="Q28" s="18">
        <v>-177</v>
      </c>
      <c r="R28" s="18"/>
      <c r="S28" s="18"/>
    </row>
    <row r="29" spans="1:19" s="3" customFormat="1" ht="11.25" customHeight="1" outlineLevel="1">
      <c r="A29" s="91" t="s">
        <v>138</v>
      </c>
      <c r="B29" s="18">
        <v>7357</v>
      </c>
      <c r="C29" s="18">
        <v>-1257</v>
      </c>
      <c r="D29" s="92">
        <v>-6.8528241845664279</v>
      </c>
      <c r="E29" s="18">
        <v>-2841</v>
      </c>
      <c r="F29" s="92">
        <v>-3.5895811334037311</v>
      </c>
      <c r="G29" s="93"/>
      <c r="H29" s="18">
        <v>4516</v>
      </c>
      <c r="I29" s="18">
        <v>0</v>
      </c>
      <c r="J29" s="92" t="s">
        <v>171</v>
      </c>
      <c r="K29" s="93"/>
      <c r="L29" s="18">
        <v>1257</v>
      </c>
      <c r="M29" s="18">
        <v>-1257</v>
      </c>
      <c r="N29" s="18"/>
      <c r="O29" s="18"/>
      <c r="P29" s="18">
        <v>-2841</v>
      </c>
      <c r="Q29" s="18">
        <v>7357</v>
      </c>
      <c r="R29" s="18"/>
      <c r="S29" s="18"/>
    </row>
    <row r="30" spans="1:19" s="3" customFormat="1" ht="3.75" customHeight="1" outlineLevel="1">
      <c r="A30" s="79"/>
      <c r="B30" s="18"/>
      <c r="C30" s="18"/>
      <c r="D30" s="92"/>
      <c r="E30" s="18"/>
      <c r="F30" s="92"/>
      <c r="G30" s="93"/>
      <c r="H30" s="18"/>
      <c r="I30" s="18"/>
      <c r="J30" s="92"/>
      <c r="K30" s="93"/>
      <c r="L30" s="18"/>
      <c r="M30" s="18"/>
      <c r="N30" s="18"/>
      <c r="O30" s="18"/>
      <c r="P30" s="18"/>
      <c r="Q30" s="18"/>
      <c r="R30" s="18"/>
      <c r="S30" s="18"/>
    </row>
    <row r="31" spans="1:19" s="3" customFormat="1" ht="11.25" customHeight="1">
      <c r="A31" s="91" t="s">
        <v>205</v>
      </c>
      <c r="B31" s="18">
        <v>-63600</v>
      </c>
      <c r="C31" s="18">
        <v>52346.413761224539</v>
      </c>
      <c r="D31" s="92">
        <v>-2.2149829459207675</v>
      </c>
      <c r="E31" s="18">
        <v>29850</v>
      </c>
      <c r="F31" s="92">
        <v>-3.1306532663316582</v>
      </c>
      <c r="G31" s="93"/>
      <c r="H31" s="18">
        <v>-33750</v>
      </c>
      <c r="I31" s="18">
        <v>-26658.586238775461</v>
      </c>
      <c r="J31" s="92">
        <v>0.26600862092641409</v>
      </c>
      <c r="K31" s="93"/>
      <c r="L31" s="18">
        <v>0</v>
      </c>
      <c r="M31" s="18">
        <v>0</v>
      </c>
      <c r="N31" s="18"/>
      <c r="O31" s="18"/>
      <c r="P31" s="18">
        <v>0</v>
      </c>
      <c r="Q31" s="18">
        <v>0</v>
      </c>
      <c r="R31" s="18"/>
      <c r="S31" s="18"/>
    </row>
    <row r="32" spans="1:19" s="3" customFormat="1" ht="11.25" customHeight="1" outlineLevel="1">
      <c r="A32" s="91" t="s">
        <v>139</v>
      </c>
      <c r="B32" s="18">
        <v>-56433</v>
      </c>
      <c r="C32" s="18">
        <v>62870</v>
      </c>
      <c r="D32" s="92">
        <v>-1.8976141243836488</v>
      </c>
      <c r="E32" s="18">
        <v>55531</v>
      </c>
      <c r="F32" s="92">
        <v>-2.0162431794853326</v>
      </c>
      <c r="G32" s="93"/>
      <c r="H32" s="18">
        <v>-902</v>
      </c>
      <c r="I32" s="18">
        <v>-5373</v>
      </c>
      <c r="J32" s="92">
        <v>-0.83212358086729943</v>
      </c>
      <c r="K32" s="93"/>
      <c r="L32" s="18">
        <v>-68243</v>
      </c>
      <c r="M32" s="18">
        <v>62870</v>
      </c>
      <c r="N32" s="18"/>
      <c r="O32" s="18"/>
      <c r="P32" s="18">
        <v>55531</v>
      </c>
      <c r="Q32" s="18">
        <v>-56433</v>
      </c>
      <c r="R32" s="18"/>
      <c r="S32" s="18"/>
    </row>
    <row r="33" spans="1:19" s="3" customFormat="1" ht="11.25" customHeight="1" outlineLevel="1">
      <c r="A33" s="91" t="s">
        <v>140</v>
      </c>
      <c r="B33" s="18">
        <v>2709</v>
      </c>
      <c r="C33" s="18">
        <v>8</v>
      </c>
      <c r="D33" s="92">
        <v>337.625</v>
      </c>
      <c r="E33" s="18">
        <v>-2242</v>
      </c>
      <c r="F33" s="92">
        <v>-2.2082961641391616</v>
      </c>
      <c r="G33" s="93"/>
      <c r="H33" s="18">
        <v>467</v>
      </c>
      <c r="I33" s="18">
        <v>-947</v>
      </c>
      <c r="J33" s="92">
        <v>-1.4931362196409714</v>
      </c>
      <c r="K33" s="93"/>
      <c r="L33" s="18">
        <v>-955</v>
      </c>
      <c r="M33" s="18">
        <v>8</v>
      </c>
      <c r="N33" s="18"/>
      <c r="O33" s="18"/>
      <c r="P33" s="18">
        <v>-2242</v>
      </c>
      <c r="Q33" s="18">
        <v>2709</v>
      </c>
      <c r="R33" s="18"/>
      <c r="S33" s="18"/>
    </row>
    <row r="34" spans="1:19" s="3" customFormat="1" ht="11.25" customHeight="1" outlineLevel="1">
      <c r="A34" s="91" t="s">
        <v>141</v>
      </c>
      <c r="B34" s="18">
        <v>1143</v>
      </c>
      <c r="C34" s="18">
        <v>10588.422485499001</v>
      </c>
      <c r="D34" s="92">
        <v>-0.89205190843439097</v>
      </c>
      <c r="E34" s="18">
        <v>-2273</v>
      </c>
      <c r="F34" s="92">
        <v>-1.5028596568411792</v>
      </c>
      <c r="G34" s="93"/>
      <c r="H34" s="18">
        <v>-1130</v>
      </c>
      <c r="I34" s="18">
        <v>7050.4224854990007</v>
      </c>
      <c r="J34" s="92">
        <v>-1.1602740831948914</v>
      </c>
      <c r="K34" s="93"/>
      <c r="L34" s="18">
        <v>-3538</v>
      </c>
      <c r="M34" s="18">
        <v>10588.422485499001</v>
      </c>
      <c r="N34" s="18"/>
      <c r="O34" s="18"/>
      <c r="P34" s="18">
        <v>-2273</v>
      </c>
      <c r="Q34" s="18">
        <v>1143</v>
      </c>
      <c r="R34" s="18"/>
      <c r="S34" s="18"/>
    </row>
    <row r="35" spans="1:19" s="3" customFormat="1" ht="11.25" customHeight="1" outlineLevel="1">
      <c r="A35" s="91" t="s">
        <v>142</v>
      </c>
      <c r="B35" s="18">
        <v>-2212</v>
      </c>
      <c r="C35" s="18">
        <v>-12638</v>
      </c>
      <c r="D35" s="92">
        <v>-0.8249723057445798</v>
      </c>
      <c r="E35" s="18">
        <v>-2699</v>
      </c>
      <c r="F35" s="92">
        <v>-0.1804371989625787</v>
      </c>
      <c r="G35" s="93"/>
      <c r="H35" s="18">
        <v>-4911</v>
      </c>
      <c r="I35" s="18">
        <v>-7262</v>
      </c>
      <c r="J35" s="92">
        <v>-0.32374001652437345</v>
      </c>
      <c r="K35" s="93"/>
      <c r="L35" s="18">
        <v>5376</v>
      </c>
      <c r="M35" s="18">
        <v>-12638</v>
      </c>
      <c r="N35" s="18"/>
      <c r="O35" s="18"/>
      <c r="P35" s="18">
        <v>-2699</v>
      </c>
      <c r="Q35" s="18">
        <v>-2212</v>
      </c>
      <c r="R35" s="18"/>
      <c r="S35" s="18"/>
    </row>
    <row r="36" spans="1:19" s="3" customFormat="1" ht="11.25" customHeight="1" outlineLevel="1">
      <c r="A36" s="91" t="s">
        <v>42</v>
      </c>
      <c r="B36" s="18">
        <v>-39</v>
      </c>
      <c r="C36" s="18">
        <v>1164</v>
      </c>
      <c r="D36" s="92">
        <v>-1.0335051546391754</v>
      </c>
      <c r="E36" s="18">
        <v>71</v>
      </c>
      <c r="F36" s="92">
        <v>-1.5492957746478875</v>
      </c>
      <c r="G36" s="93"/>
      <c r="H36" s="18">
        <v>32</v>
      </c>
      <c r="I36" s="18">
        <v>2308</v>
      </c>
      <c r="J36" s="92">
        <v>-0.98613518197573657</v>
      </c>
      <c r="K36" s="93"/>
      <c r="L36" s="18">
        <v>1144</v>
      </c>
      <c r="M36" s="18">
        <v>1164</v>
      </c>
      <c r="N36" s="18"/>
      <c r="O36" s="18"/>
      <c r="P36" s="18">
        <v>71</v>
      </c>
      <c r="Q36" s="18">
        <v>-39</v>
      </c>
      <c r="R36" s="18"/>
      <c r="S36" s="18"/>
    </row>
    <row r="37" spans="1:19" s="3" customFormat="1" ht="11.25" customHeight="1" outlineLevel="1">
      <c r="A37" s="91" t="s">
        <v>143</v>
      </c>
      <c r="B37" s="18">
        <v>3721</v>
      </c>
      <c r="C37" s="18">
        <v>-1688.0087242744594</v>
      </c>
      <c r="D37" s="92">
        <v>-3.2043724931572033</v>
      </c>
      <c r="E37" s="18">
        <v>226</v>
      </c>
      <c r="F37" s="92">
        <v>15.464601769911503</v>
      </c>
      <c r="G37" s="93"/>
      <c r="H37" s="18">
        <v>3947</v>
      </c>
      <c r="I37" s="18">
        <v>504.99127572554062</v>
      </c>
      <c r="J37" s="92">
        <v>6.8159766113368816</v>
      </c>
      <c r="K37" s="93"/>
      <c r="L37" s="18">
        <v>2193</v>
      </c>
      <c r="M37" s="18">
        <v>-1688.0087242744594</v>
      </c>
      <c r="N37" s="18"/>
      <c r="O37" s="18"/>
      <c r="P37" s="18">
        <v>226</v>
      </c>
      <c r="Q37" s="18">
        <v>3721</v>
      </c>
      <c r="R37" s="18"/>
      <c r="S37" s="18"/>
    </row>
    <row r="38" spans="1:19" s="3" customFormat="1" ht="11.25" customHeight="1" outlineLevel="1">
      <c r="A38" s="91" t="s">
        <v>144</v>
      </c>
      <c r="B38" s="18">
        <v>-12608</v>
      </c>
      <c r="C38" s="18">
        <v>-7669</v>
      </c>
      <c r="D38" s="92">
        <v>0.64402138479593174</v>
      </c>
      <c r="E38" s="18">
        <v>-12933</v>
      </c>
      <c r="F38" s="92">
        <v>-2.5129513647258905E-2</v>
      </c>
      <c r="G38" s="93"/>
      <c r="H38" s="18">
        <v>-25541</v>
      </c>
      <c r="I38" s="18">
        <v>-19789</v>
      </c>
      <c r="J38" s="92">
        <v>0.29066653191166814</v>
      </c>
      <c r="K38" s="93"/>
      <c r="L38" s="18">
        <v>-12120</v>
      </c>
      <c r="M38" s="18">
        <v>-7669</v>
      </c>
      <c r="N38" s="18"/>
      <c r="O38" s="18"/>
      <c r="P38" s="18">
        <v>-12933</v>
      </c>
      <c r="Q38" s="18">
        <v>-12608</v>
      </c>
      <c r="R38" s="18"/>
      <c r="S38" s="18"/>
    </row>
    <row r="39" spans="1:19" s="3" customFormat="1" ht="11.25" customHeight="1" outlineLevel="1">
      <c r="A39" s="91" t="s">
        <v>145</v>
      </c>
      <c r="B39" s="18">
        <v>119</v>
      </c>
      <c r="C39" s="18">
        <v>-289</v>
      </c>
      <c r="D39" s="92">
        <v>-1.4117647058823528</v>
      </c>
      <c r="E39" s="18">
        <v>-5831</v>
      </c>
      <c r="F39" s="92">
        <v>-1.0204081632653061</v>
      </c>
      <c r="G39" s="93"/>
      <c r="H39" s="18">
        <v>-5712</v>
      </c>
      <c r="I39" s="18">
        <v>-3151</v>
      </c>
      <c r="J39" s="92">
        <v>0.81275785464931771</v>
      </c>
      <c r="K39" s="93"/>
      <c r="L39" s="18">
        <v>-2862</v>
      </c>
      <c r="M39" s="18">
        <v>-289</v>
      </c>
      <c r="N39" s="18"/>
      <c r="O39" s="18"/>
      <c r="P39" s="18">
        <v>-5831</v>
      </c>
      <c r="Q39" s="18">
        <v>119</v>
      </c>
      <c r="R39" s="18"/>
      <c r="S39" s="18"/>
    </row>
    <row r="40" spans="1:19" s="6" customFormat="1" ht="11.25" customHeight="1" outlineLevel="1" collapsed="1">
      <c r="A40" s="94" t="s">
        <v>146</v>
      </c>
      <c r="B40" s="19">
        <v>-35272</v>
      </c>
      <c r="C40" s="19">
        <v>72126.111168303352</v>
      </c>
      <c r="D40" s="95">
        <v>-1.4890323272482309</v>
      </c>
      <c r="E40" s="19">
        <v>-39762</v>
      </c>
      <c r="F40" s="95">
        <v>-0.11292188521704138</v>
      </c>
      <c r="G40" s="96"/>
      <c r="H40" s="19">
        <v>-75034</v>
      </c>
      <c r="I40" s="19">
        <v>44858.111168303352</v>
      </c>
      <c r="J40" s="95">
        <v>-2.6726963763248879</v>
      </c>
      <c r="K40" s="96"/>
      <c r="L40" s="19">
        <v>-27268</v>
      </c>
      <c r="M40" s="19">
        <v>72126.111168303367</v>
      </c>
      <c r="N40" s="19"/>
      <c r="O40" s="19"/>
      <c r="P40" s="19">
        <v>-39762</v>
      </c>
      <c r="Q40" s="19">
        <v>-35272</v>
      </c>
      <c r="R40" s="19"/>
      <c r="S40" s="19"/>
    </row>
    <row r="41" spans="1:19" s="3" customFormat="1" ht="3.75" customHeight="1">
      <c r="A41" s="79"/>
      <c r="B41" s="19"/>
      <c r="C41" s="19"/>
      <c r="D41" s="95"/>
      <c r="E41" s="19"/>
      <c r="F41" s="95"/>
      <c r="G41" s="93"/>
      <c r="H41" s="19"/>
      <c r="I41" s="19"/>
      <c r="J41" s="95"/>
      <c r="K41" s="93"/>
      <c r="L41" s="19"/>
      <c r="M41" s="19"/>
      <c r="N41" s="19"/>
      <c r="O41" s="19"/>
      <c r="P41" s="19"/>
      <c r="Q41" s="19"/>
      <c r="R41" s="19"/>
      <c r="S41" s="19"/>
    </row>
    <row r="42" spans="1:19" s="3" customFormat="1" ht="11.25" customHeight="1">
      <c r="A42" s="8" t="s">
        <v>151</v>
      </c>
      <c r="B42" s="20">
        <v>-64024</v>
      </c>
      <c r="C42" s="20">
        <v>-58954</v>
      </c>
      <c r="D42" s="29">
        <v>8.5999253655392405E-2</v>
      </c>
      <c r="E42" s="20">
        <v>-22989</v>
      </c>
      <c r="F42" s="29">
        <v>1.784984122841359</v>
      </c>
      <c r="G42" s="93"/>
      <c r="H42" s="20">
        <v>-87013</v>
      </c>
      <c r="I42" s="20">
        <v>-104012</v>
      </c>
      <c r="J42" s="29">
        <v>-0.16343306541552893</v>
      </c>
      <c r="K42" s="93"/>
      <c r="L42" s="20"/>
      <c r="M42" s="20"/>
      <c r="N42" s="20"/>
      <c r="O42" s="20"/>
      <c r="P42" s="20"/>
      <c r="Q42" s="20"/>
      <c r="R42" s="20"/>
      <c r="S42" s="20"/>
    </row>
    <row r="43" spans="1:19" s="3" customFormat="1" ht="11.25" customHeight="1" outlineLevel="2">
      <c r="A43" s="97" t="s">
        <v>152</v>
      </c>
      <c r="B43" s="18">
        <v>0</v>
      </c>
      <c r="C43" s="18">
        <v>2863</v>
      </c>
      <c r="D43" s="92">
        <v>-1</v>
      </c>
      <c r="E43" s="18">
        <v>0</v>
      </c>
      <c r="F43" s="92" t="s">
        <v>171</v>
      </c>
      <c r="G43" s="93"/>
      <c r="H43" s="18">
        <v>0</v>
      </c>
      <c r="I43" s="18">
        <v>0</v>
      </c>
      <c r="J43" s="92" t="s">
        <v>171</v>
      </c>
      <c r="K43" s="93"/>
      <c r="L43" s="18">
        <v>-2863</v>
      </c>
      <c r="M43" s="18">
        <v>2863</v>
      </c>
      <c r="N43" s="18"/>
      <c r="O43" s="18"/>
      <c r="P43" s="18">
        <v>0</v>
      </c>
      <c r="Q43" s="18">
        <v>0</v>
      </c>
      <c r="R43" s="18"/>
      <c r="S43" s="18"/>
    </row>
    <row r="44" spans="1:19" s="3" customFormat="1" ht="11.25" customHeight="1" outlineLevel="1">
      <c r="A44" s="97" t="s">
        <v>153</v>
      </c>
      <c r="B44" s="18">
        <v>-64024</v>
      </c>
      <c r="C44" s="18">
        <v>-62423</v>
      </c>
      <c r="D44" s="92">
        <v>2.5647597840539493E-2</v>
      </c>
      <c r="E44" s="18">
        <v>-61097</v>
      </c>
      <c r="F44" s="92">
        <v>4.7907425896525302E-2</v>
      </c>
      <c r="G44" s="93"/>
      <c r="H44" s="18">
        <v>-125121</v>
      </c>
      <c r="I44" s="18">
        <v>-104618</v>
      </c>
      <c r="J44" s="92">
        <v>0.1959796593320462</v>
      </c>
      <c r="K44" s="93"/>
      <c r="L44" s="18">
        <v>-42195</v>
      </c>
      <c r="M44" s="18">
        <v>-62423</v>
      </c>
      <c r="N44" s="18"/>
      <c r="O44" s="18"/>
      <c r="P44" s="18">
        <v>-61097</v>
      </c>
      <c r="Q44" s="18">
        <v>-64024</v>
      </c>
      <c r="R44" s="18"/>
      <c r="S44" s="18"/>
    </row>
    <row r="45" spans="1:19" s="3" customFormat="1" ht="11.25" customHeight="1" outlineLevel="3">
      <c r="A45" s="97" t="s">
        <v>154</v>
      </c>
      <c r="B45" s="18">
        <v>0</v>
      </c>
      <c r="C45" s="18">
        <v>0</v>
      </c>
      <c r="D45" s="92" t="s">
        <v>171</v>
      </c>
      <c r="E45" s="18">
        <v>0</v>
      </c>
      <c r="F45" s="92" t="s">
        <v>171</v>
      </c>
      <c r="G45" s="93"/>
      <c r="H45" s="18">
        <v>0</v>
      </c>
      <c r="I45" s="18">
        <v>0</v>
      </c>
      <c r="J45" s="92" t="s">
        <v>171</v>
      </c>
      <c r="K45" s="93"/>
      <c r="L45" s="18">
        <v>0</v>
      </c>
      <c r="M45" s="18">
        <v>0</v>
      </c>
      <c r="N45" s="18"/>
      <c r="O45" s="18"/>
      <c r="P45" s="18">
        <v>0</v>
      </c>
      <c r="Q45" s="18">
        <v>0</v>
      </c>
      <c r="R45" s="18"/>
      <c r="S45" s="18"/>
    </row>
    <row r="46" spans="1:19" s="3" customFormat="1" ht="11.25" customHeight="1" outlineLevel="1">
      <c r="A46" s="97" t="s">
        <v>155</v>
      </c>
      <c r="B46" s="18">
        <v>0</v>
      </c>
      <c r="C46" s="18">
        <v>606</v>
      </c>
      <c r="D46" s="92">
        <v>-1</v>
      </c>
      <c r="E46" s="18">
        <v>38108</v>
      </c>
      <c r="F46" s="92">
        <v>-1</v>
      </c>
      <c r="G46" s="93"/>
      <c r="H46" s="18">
        <v>38108</v>
      </c>
      <c r="I46" s="18">
        <v>606</v>
      </c>
      <c r="J46" s="92">
        <v>61.884488448844884</v>
      </c>
      <c r="K46" s="93"/>
      <c r="L46" s="18">
        <v>0</v>
      </c>
      <c r="M46" s="18">
        <v>606</v>
      </c>
      <c r="N46" s="18"/>
      <c r="O46" s="18"/>
      <c r="P46" s="18">
        <v>38108</v>
      </c>
      <c r="Q46" s="18">
        <v>0</v>
      </c>
      <c r="R46" s="18"/>
      <c r="S46" s="18"/>
    </row>
    <row r="47" spans="1:19" s="6" customFormat="1" ht="11.25" customHeight="1" outlineLevel="1">
      <c r="A47" s="98" t="s">
        <v>156</v>
      </c>
      <c r="B47" s="19">
        <v>-64024</v>
      </c>
      <c r="C47" s="19">
        <v>-58954</v>
      </c>
      <c r="D47" s="95">
        <v>8.5999253655392405E-2</v>
      </c>
      <c r="E47" s="19">
        <v>-22989</v>
      </c>
      <c r="F47" s="95">
        <v>1.784984122841359</v>
      </c>
      <c r="G47" s="96"/>
      <c r="H47" s="19">
        <v>-87013</v>
      </c>
      <c r="I47" s="19">
        <v>-104012</v>
      </c>
      <c r="J47" s="95">
        <v>-0.16343306541552893</v>
      </c>
      <c r="K47" s="96"/>
      <c r="L47" s="19">
        <v>-45058</v>
      </c>
      <c r="M47" s="19">
        <v>-58954</v>
      </c>
      <c r="N47" s="19"/>
      <c r="O47" s="19"/>
      <c r="P47" s="19">
        <v>-22989</v>
      </c>
      <c r="Q47" s="19">
        <v>-64024</v>
      </c>
      <c r="R47" s="19"/>
      <c r="S47" s="19"/>
    </row>
    <row r="48" spans="1:19" s="3" customFormat="1" ht="3.75" customHeight="1">
      <c r="A48" s="79"/>
      <c r="B48" s="19"/>
      <c r="C48" s="19"/>
      <c r="D48" s="95"/>
      <c r="E48" s="19"/>
      <c r="F48" s="95"/>
      <c r="G48" s="93"/>
      <c r="H48" s="19"/>
      <c r="I48" s="19"/>
      <c r="J48" s="95"/>
      <c r="K48" s="93"/>
      <c r="L48" s="19"/>
      <c r="M48" s="19"/>
      <c r="N48" s="19"/>
      <c r="O48" s="19"/>
      <c r="P48" s="19"/>
      <c r="Q48" s="19"/>
      <c r="R48" s="19"/>
      <c r="S48" s="19"/>
    </row>
    <row r="49" spans="1:19" s="3" customFormat="1" ht="11.25" customHeight="1">
      <c r="A49" s="8" t="s">
        <v>164</v>
      </c>
      <c r="B49" s="20">
        <v>90766</v>
      </c>
      <c r="C49" s="20">
        <v>28813</v>
      </c>
      <c r="D49" s="29">
        <v>2.1501752681081454</v>
      </c>
      <c r="E49" s="20">
        <v>56307</v>
      </c>
      <c r="F49" s="29">
        <v>0.61198430035341955</v>
      </c>
      <c r="G49" s="93"/>
      <c r="H49" s="20">
        <v>147073</v>
      </c>
      <c r="I49" s="20">
        <v>86416</v>
      </c>
      <c r="J49" s="29">
        <v>0.70191862618033696</v>
      </c>
      <c r="K49" s="93"/>
      <c r="L49" s="20">
        <v>57603</v>
      </c>
      <c r="M49" s="20">
        <v>28813</v>
      </c>
      <c r="N49" s="20"/>
      <c r="O49" s="20"/>
      <c r="P49" s="20">
        <v>56307</v>
      </c>
      <c r="Q49" s="20">
        <v>90766</v>
      </c>
      <c r="R49" s="20"/>
      <c r="S49" s="20"/>
    </row>
    <row r="50" spans="1:19" s="3" customFormat="1" ht="11.25" customHeight="1" outlineLevel="2">
      <c r="A50" s="97" t="s">
        <v>157</v>
      </c>
      <c r="B50" s="18">
        <v>147000</v>
      </c>
      <c r="C50" s="18">
        <v>50000</v>
      </c>
      <c r="D50" s="92">
        <v>1.94</v>
      </c>
      <c r="E50" s="18">
        <v>98462</v>
      </c>
      <c r="F50" s="92">
        <v>0.4929617517417888</v>
      </c>
      <c r="G50" s="93"/>
      <c r="H50" s="18">
        <v>245462</v>
      </c>
      <c r="I50" s="18">
        <v>140000</v>
      </c>
      <c r="J50" s="92">
        <v>0.75330000000000008</v>
      </c>
      <c r="K50" s="93"/>
      <c r="L50" s="18">
        <v>90000</v>
      </c>
      <c r="M50" s="18">
        <v>50000</v>
      </c>
      <c r="N50" s="18"/>
      <c r="O50" s="18"/>
      <c r="P50" s="18">
        <v>98462</v>
      </c>
      <c r="Q50" s="18">
        <v>147000</v>
      </c>
      <c r="R50" s="18"/>
      <c r="S50" s="18"/>
    </row>
    <row r="51" spans="1:19" s="3" customFormat="1" ht="11.25" customHeight="1" outlineLevel="2">
      <c r="A51" s="97" t="s">
        <v>158</v>
      </c>
      <c r="B51" s="18">
        <v>-40288</v>
      </c>
      <c r="C51" s="18">
        <v>-20512</v>
      </c>
      <c r="D51" s="92">
        <v>0.96411856474258961</v>
      </c>
      <c r="E51" s="18">
        <v>-41388</v>
      </c>
      <c r="F51" s="92">
        <v>-2.6577752005412236E-2</v>
      </c>
      <c r="G51" s="93"/>
      <c r="H51" s="18">
        <v>-81676</v>
      </c>
      <c r="I51" s="18">
        <v>-52203</v>
      </c>
      <c r="J51" s="92">
        <v>0.56458441085761346</v>
      </c>
      <c r="K51" s="93"/>
      <c r="L51" s="18">
        <v>-31691</v>
      </c>
      <c r="M51" s="18">
        <v>-20512</v>
      </c>
      <c r="N51" s="18"/>
      <c r="O51" s="18"/>
      <c r="P51" s="18">
        <v>-41388</v>
      </c>
      <c r="Q51" s="18">
        <v>-40288</v>
      </c>
      <c r="R51" s="18"/>
      <c r="S51" s="18"/>
    </row>
    <row r="52" spans="1:19" s="3" customFormat="1" ht="11.25" customHeight="1" outlineLevel="2">
      <c r="A52" s="97" t="s">
        <v>159</v>
      </c>
      <c r="B52" s="18">
        <v>-940</v>
      </c>
      <c r="C52" s="18">
        <v>-675</v>
      </c>
      <c r="D52" s="92">
        <v>0.3925925925925926</v>
      </c>
      <c r="E52" s="18">
        <v>-767</v>
      </c>
      <c r="F52" s="92">
        <v>0.22555410691003908</v>
      </c>
      <c r="G52" s="93"/>
      <c r="H52" s="18">
        <v>-1707</v>
      </c>
      <c r="I52" s="18">
        <v>-1381</v>
      </c>
      <c r="J52" s="92">
        <v>0.23606082548877616</v>
      </c>
      <c r="K52" s="93"/>
      <c r="L52" s="18">
        <v>-706</v>
      </c>
      <c r="M52" s="18">
        <v>-675</v>
      </c>
      <c r="N52" s="18"/>
      <c r="O52" s="18"/>
      <c r="P52" s="18">
        <v>-767</v>
      </c>
      <c r="Q52" s="18">
        <v>-940</v>
      </c>
      <c r="R52" s="18"/>
      <c r="S52" s="18"/>
    </row>
    <row r="53" spans="1:19" s="3" customFormat="1" ht="11.25" customHeight="1" outlineLevel="2">
      <c r="A53" s="97" t="s">
        <v>206</v>
      </c>
      <c r="B53" s="18">
        <v>-15006</v>
      </c>
      <c r="C53" s="18">
        <v>0</v>
      </c>
      <c r="D53" s="92" t="s">
        <v>171</v>
      </c>
      <c r="E53" s="18">
        <v>0</v>
      </c>
      <c r="F53" s="92" t="s">
        <v>171</v>
      </c>
      <c r="G53" s="93"/>
      <c r="H53" s="18">
        <v>-15006</v>
      </c>
      <c r="I53" s="18">
        <v>0</v>
      </c>
      <c r="J53" s="90" t="s">
        <v>171</v>
      </c>
      <c r="K53" s="93"/>
      <c r="L53" s="18">
        <v>0</v>
      </c>
      <c r="M53" s="18">
        <v>0</v>
      </c>
      <c r="N53" s="18"/>
      <c r="O53" s="18"/>
      <c r="P53" s="18">
        <v>0</v>
      </c>
      <c r="Q53" s="18">
        <v>-15006</v>
      </c>
      <c r="R53" s="18"/>
      <c r="S53" s="18"/>
    </row>
    <row r="54" spans="1:19" s="103" customFormat="1" ht="11.25" customHeight="1">
      <c r="A54" s="99" t="s">
        <v>160</v>
      </c>
      <c r="B54" s="100">
        <v>90766</v>
      </c>
      <c r="C54" s="100">
        <v>28813</v>
      </c>
      <c r="D54" s="101">
        <v>2.1501752681081454</v>
      </c>
      <c r="E54" s="100">
        <v>56307</v>
      </c>
      <c r="F54" s="101">
        <v>0.61198430035341955</v>
      </c>
      <c r="G54" s="102"/>
      <c r="H54" s="100">
        <v>147073</v>
      </c>
      <c r="I54" s="100">
        <v>86416</v>
      </c>
      <c r="J54" s="95">
        <v>0.70191862618033696</v>
      </c>
      <c r="K54" s="102"/>
      <c r="L54" s="100">
        <v>57603</v>
      </c>
      <c r="M54" s="100">
        <v>28813</v>
      </c>
      <c r="N54" s="100"/>
      <c r="O54" s="100"/>
      <c r="P54" s="100">
        <v>56307</v>
      </c>
      <c r="Q54" s="100">
        <v>90766</v>
      </c>
      <c r="R54" s="100"/>
      <c r="S54" s="100"/>
    </row>
    <row r="55" spans="1:19" s="106" customFormat="1" ht="3.75" customHeight="1">
      <c r="A55" s="104"/>
      <c r="B55" s="100"/>
      <c r="C55" s="100"/>
      <c r="D55" s="101"/>
      <c r="E55" s="100"/>
      <c r="F55" s="101"/>
      <c r="G55" s="105"/>
      <c r="H55" s="100"/>
      <c r="I55" s="100"/>
      <c r="J55" s="105"/>
      <c r="K55" s="105"/>
      <c r="L55" s="100"/>
      <c r="M55" s="100"/>
      <c r="N55" s="100"/>
      <c r="O55" s="100"/>
      <c r="P55" s="100"/>
      <c r="Q55" s="100"/>
      <c r="R55" s="100"/>
      <c r="S55" s="100"/>
    </row>
    <row r="56" spans="1:19" s="103" customFormat="1" ht="11.25" customHeight="1">
      <c r="A56" s="107" t="s">
        <v>207</v>
      </c>
      <c r="B56" s="20">
        <v>227</v>
      </c>
      <c r="C56" s="20">
        <v>16</v>
      </c>
      <c r="D56" s="29">
        <v>-0.59312506756026373</v>
      </c>
      <c r="E56" s="20">
        <v>0</v>
      </c>
      <c r="F56" s="29">
        <v>-0.27943334822283195</v>
      </c>
      <c r="G56" s="102"/>
      <c r="H56" s="20">
        <v>227</v>
      </c>
      <c r="I56" s="20">
        <v>16</v>
      </c>
      <c r="J56" s="29">
        <v>13.1875</v>
      </c>
      <c r="K56" s="102"/>
      <c r="L56" s="20">
        <v>0</v>
      </c>
      <c r="M56" s="20">
        <v>16</v>
      </c>
      <c r="N56" s="20"/>
      <c r="O56" s="20"/>
      <c r="P56" s="20">
        <v>0</v>
      </c>
      <c r="Q56" s="20">
        <v>227</v>
      </c>
      <c r="R56" s="20"/>
      <c r="S56" s="20"/>
    </row>
    <row r="57" spans="1:19" s="106" customFormat="1" ht="3.75" customHeight="1">
      <c r="A57" s="104"/>
      <c r="B57" s="100"/>
      <c r="C57" s="100"/>
      <c r="D57" s="101"/>
      <c r="E57" s="100"/>
      <c r="F57" s="101"/>
      <c r="G57" s="105"/>
      <c r="H57" s="100"/>
      <c r="I57" s="100"/>
      <c r="J57" s="105"/>
      <c r="K57" s="105"/>
      <c r="L57" s="100"/>
      <c r="M57" s="100"/>
      <c r="N57" s="100"/>
      <c r="O57" s="100"/>
      <c r="P57" s="100"/>
      <c r="Q57" s="100"/>
      <c r="R57" s="100"/>
      <c r="S57" s="100"/>
    </row>
    <row r="58" spans="1:19" s="103" customFormat="1" ht="11.25" customHeight="1">
      <c r="A58" s="108" t="s">
        <v>161</v>
      </c>
      <c r="B58" s="109">
        <v>-8530</v>
      </c>
      <c r="C58" s="109">
        <v>41985.111168303367</v>
      </c>
      <c r="D58" s="110">
        <v>-1.203167260074798</v>
      </c>
      <c r="E58" s="109">
        <v>-6444</v>
      </c>
      <c r="F58" s="110">
        <v>0.32371198013656111</v>
      </c>
      <c r="G58" s="102"/>
      <c r="H58" s="109">
        <v>-14974</v>
      </c>
      <c r="I58" s="109">
        <v>27262.111168303367</v>
      </c>
      <c r="J58" s="29">
        <v>-1.5492604702386257</v>
      </c>
      <c r="K58" s="102"/>
      <c r="L58" s="109">
        <v>-14723</v>
      </c>
      <c r="M58" s="109">
        <v>41985.111168303367</v>
      </c>
      <c r="N58" s="109"/>
      <c r="O58" s="109"/>
      <c r="P58" s="109">
        <v>-6444</v>
      </c>
      <c r="Q58" s="109">
        <v>-8530</v>
      </c>
      <c r="R58" s="109"/>
      <c r="S58" s="109"/>
    </row>
    <row r="59" spans="1:19" s="106" customFormat="1" ht="3.75" customHeight="1">
      <c r="A59" s="104"/>
      <c r="B59" s="100"/>
      <c r="C59" s="100"/>
      <c r="D59" s="101"/>
      <c r="E59" s="100"/>
      <c r="F59" s="101"/>
      <c r="G59" s="105"/>
      <c r="H59" s="100"/>
      <c r="I59" s="100"/>
      <c r="J59" s="105"/>
      <c r="K59" s="105"/>
      <c r="L59" s="100"/>
      <c r="M59" s="100"/>
      <c r="N59" s="100"/>
      <c r="O59" s="100"/>
      <c r="P59" s="100"/>
      <c r="Q59" s="100"/>
      <c r="R59" s="100"/>
      <c r="S59" s="100"/>
    </row>
    <row r="60" spans="1:19" s="106" customFormat="1" ht="11.25" customHeight="1">
      <c r="A60" s="37" t="s">
        <v>162</v>
      </c>
      <c r="B60" s="100">
        <v>31342</v>
      </c>
      <c r="C60" s="100">
        <v>13505</v>
      </c>
      <c r="D60" s="101">
        <v>1.3207700851536468</v>
      </c>
      <c r="E60" s="100">
        <v>37785</v>
      </c>
      <c r="F60" s="101">
        <v>-0.17051740108508673</v>
      </c>
      <c r="G60" s="105"/>
      <c r="H60" s="100">
        <v>37785</v>
      </c>
      <c r="I60" s="100">
        <v>28228</v>
      </c>
      <c r="J60" s="95">
        <v>0.33856454584100892</v>
      </c>
      <c r="K60" s="105"/>
      <c r="L60" s="100">
        <v>28228</v>
      </c>
      <c r="M60" s="100">
        <v>13505</v>
      </c>
      <c r="N60" s="100"/>
      <c r="O60" s="100"/>
      <c r="P60" s="100">
        <v>37785</v>
      </c>
      <c r="Q60" s="100">
        <v>31342</v>
      </c>
      <c r="R60" s="100"/>
      <c r="S60" s="100"/>
    </row>
    <row r="61" spans="1:19" s="106" customFormat="1" ht="11.25" customHeight="1">
      <c r="A61" s="37" t="s">
        <v>163</v>
      </c>
      <c r="B61" s="100">
        <v>22584</v>
      </c>
      <c r="C61" s="100">
        <v>55506</v>
      </c>
      <c r="D61" s="101">
        <v>-0.59312506756026373</v>
      </c>
      <c r="E61" s="100">
        <v>31342</v>
      </c>
      <c r="F61" s="101">
        <v>-0.27943334822283195</v>
      </c>
      <c r="G61" s="105"/>
      <c r="H61" s="100">
        <v>22584</v>
      </c>
      <c r="I61" s="100">
        <v>55506</v>
      </c>
      <c r="J61" s="95">
        <v>-0.59312506756026373</v>
      </c>
      <c r="K61" s="105"/>
      <c r="L61" s="100">
        <v>13505</v>
      </c>
      <c r="M61" s="100">
        <v>55506</v>
      </c>
      <c r="N61" s="100"/>
      <c r="O61" s="100"/>
      <c r="P61" s="100">
        <v>31342</v>
      </c>
      <c r="Q61" s="100">
        <v>22584</v>
      </c>
      <c r="R61" s="100"/>
      <c r="S61" s="100"/>
    </row>
    <row r="62" spans="1:19" s="3" customFormat="1"/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287B-3925-4FFA-9071-323DA17043B5}">
  <sheetPr>
    <tabColor rgb="FF00B050"/>
  </sheetPr>
  <dimension ref="A1"/>
  <sheetViews>
    <sheetView showGridLines="0"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4620-AB89-464A-B4D9-8BD20FF355F5}">
  <sheetPr>
    <tabColor rgb="FF00B050"/>
  </sheetPr>
  <dimension ref="A1:W41"/>
  <sheetViews>
    <sheetView showGridLines="0" topLeftCell="A22" zoomScale="115" zoomScaleNormal="115" workbookViewId="0">
      <selection activeCell="T22" sqref="T1:T1048576"/>
    </sheetView>
  </sheetViews>
  <sheetFormatPr defaultRowHeight="9.75" customHeight="1"/>
  <cols>
    <col min="1" max="1" width="41.375" customWidth="1"/>
    <col min="2" max="6" width="8.125" customWidth="1"/>
    <col min="7" max="7" width="1" style="153" customWidth="1"/>
    <col min="8" max="10" width="8.125" customWidth="1"/>
    <col min="11" max="11" width="1" style="153" customWidth="1"/>
    <col min="12" max="19" width="8.125" customWidth="1"/>
    <col min="20" max="20" width="1" style="153" customWidth="1"/>
    <col min="21" max="23" width="8.125" customWidth="1"/>
  </cols>
  <sheetData>
    <row r="1" spans="1:23" ht="23.25" customHeight="1">
      <c r="A1" s="41" t="s">
        <v>244</v>
      </c>
      <c r="B1" s="42" t="s">
        <v>174</v>
      </c>
      <c r="C1" s="42" t="s">
        <v>175</v>
      </c>
      <c r="D1" s="42" t="s">
        <v>208</v>
      </c>
      <c r="E1" s="42" t="s">
        <v>1</v>
      </c>
      <c r="F1" s="42" t="s">
        <v>188</v>
      </c>
      <c r="H1" s="44" t="s">
        <v>176</v>
      </c>
      <c r="I1" s="44" t="s">
        <v>177</v>
      </c>
      <c r="J1" s="44" t="s">
        <v>208</v>
      </c>
      <c r="L1" s="42" t="s">
        <v>2</v>
      </c>
      <c r="M1" s="42" t="s">
        <v>175</v>
      </c>
      <c r="N1" s="42" t="s">
        <v>178</v>
      </c>
      <c r="O1" s="42" t="s">
        <v>0</v>
      </c>
      <c r="P1" s="42" t="s">
        <v>1</v>
      </c>
      <c r="Q1" s="42" t="s">
        <v>174</v>
      </c>
      <c r="R1" s="42" t="s">
        <v>179</v>
      </c>
      <c r="S1" s="42" t="s">
        <v>180</v>
      </c>
      <c r="U1" s="44">
        <v>2018</v>
      </c>
      <c r="V1" s="44">
        <v>2019</v>
      </c>
      <c r="W1" s="44">
        <v>2020</v>
      </c>
    </row>
    <row r="2" spans="1:23" ht="9.75" customHeight="1">
      <c r="A2" s="79"/>
      <c r="B2" s="18"/>
      <c r="C2" s="18"/>
      <c r="D2" s="10" t="s">
        <v>171</v>
      </c>
      <c r="E2" s="18"/>
      <c r="F2" s="10" t="s">
        <v>171</v>
      </c>
      <c r="G2" s="154"/>
      <c r="H2" s="18"/>
      <c r="I2" s="18"/>
      <c r="J2" s="27" t="s">
        <v>171</v>
      </c>
      <c r="K2" s="154"/>
      <c r="L2" s="18"/>
      <c r="M2" s="18"/>
      <c r="N2" s="18"/>
      <c r="O2" s="18"/>
      <c r="P2" s="18"/>
      <c r="Q2" s="18"/>
      <c r="R2" s="18"/>
      <c r="S2" s="18"/>
      <c r="T2" s="154"/>
      <c r="U2" s="46"/>
      <c r="V2" s="46"/>
      <c r="W2" s="46"/>
    </row>
    <row r="3" spans="1:23" ht="9.75" customHeight="1">
      <c r="A3" s="112" t="s">
        <v>209</v>
      </c>
      <c r="B3" s="113"/>
      <c r="C3" s="113"/>
      <c r="D3" s="114"/>
      <c r="E3" s="113"/>
      <c r="F3" s="114"/>
      <c r="G3" s="155"/>
      <c r="H3" s="113"/>
      <c r="I3" s="113"/>
      <c r="J3" s="114" t="s">
        <v>171</v>
      </c>
      <c r="K3" s="155"/>
      <c r="L3" s="113"/>
      <c r="M3" s="113"/>
      <c r="N3" s="113"/>
      <c r="O3" s="113"/>
      <c r="P3" s="113"/>
      <c r="Q3" s="113"/>
      <c r="R3" s="113"/>
      <c r="S3" s="113"/>
      <c r="T3" s="155"/>
      <c r="U3" s="113"/>
      <c r="V3" s="113"/>
      <c r="W3" s="113"/>
    </row>
    <row r="4" spans="1:23" ht="9.75" customHeight="1">
      <c r="A4" s="115" t="s">
        <v>119</v>
      </c>
      <c r="B4" s="116">
        <v>390.7768780157063</v>
      </c>
      <c r="C4" s="116">
        <v>232.01713096613443</v>
      </c>
      <c r="D4" s="117">
        <v>0.68425872860545223</v>
      </c>
      <c r="E4" s="116">
        <v>322.39040510635465</v>
      </c>
      <c r="F4" s="117">
        <v>0.21212316441859169</v>
      </c>
      <c r="G4" s="156"/>
      <c r="H4" s="116">
        <v>713.16728312206078</v>
      </c>
      <c r="I4" s="116">
        <v>416.77388910376243</v>
      </c>
      <c r="J4" s="117">
        <v>0.7111611398105282</v>
      </c>
      <c r="K4" s="156"/>
      <c r="L4" s="116">
        <v>184.75675813762803</v>
      </c>
      <c r="M4" s="116">
        <v>232.01713096613443</v>
      </c>
      <c r="N4" s="116"/>
      <c r="O4" s="116"/>
      <c r="P4" s="116">
        <v>322.39040510635465</v>
      </c>
      <c r="Q4" s="116">
        <v>390.7768780157063</v>
      </c>
      <c r="R4" s="116"/>
      <c r="S4" s="116"/>
      <c r="T4" s="156"/>
      <c r="U4" s="116">
        <v>499.51000000000005</v>
      </c>
      <c r="V4" s="116">
        <v>722.8420000000001</v>
      </c>
      <c r="W4" s="116">
        <v>1002.4826088211361</v>
      </c>
    </row>
    <row r="5" spans="1:23" ht="9.75" customHeight="1">
      <c r="A5" s="115" t="s">
        <v>5</v>
      </c>
      <c r="B5" s="116">
        <v>276.67751606589047</v>
      </c>
      <c r="C5" s="116">
        <v>160.18463288804008</v>
      </c>
      <c r="D5" s="117">
        <v>0.72724131570893102</v>
      </c>
      <c r="E5" s="116">
        <v>225.59071922581148</v>
      </c>
      <c r="F5" s="117">
        <v>0.22645788361950392</v>
      </c>
      <c r="G5" s="156"/>
      <c r="H5" s="116">
        <v>502.2682352917019</v>
      </c>
      <c r="I5" s="116">
        <v>308.40608887597193</v>
      </c>
      <c r="J5" s="117">
        <v>0.62859377103184633</v>
      </c>
      <c r="K5" s="156"/>
      <c r="L5" s="116">
        <v>148.22145598793182</v>
      </c>
      <c r="M5" s="116">
        <v>160.18463288804008</v>
      </c>
      <c r="N5" s="116"/>
      <c r="O5" s="116"/>
      <c r="P5" s="116">
        <v>225.59071922581148</v>
      </c>
      <c r="Q5" s="116">
        <v>276.67751606589047</v>
      </c>
      <c r="R5" s="116"/>
      <c r="S5" s="116"/>
      <c r="T5" s="156"/>
      <c r="U5" s="116">
        <v>371.53600000000006</v>
      </c>
      <c r="V5" s="116">
        <v>506.57503628952122</v>
      </c>
      <c r="W5" s="116">
        <v>718.04510289976179</v>
      </c>
    </row>
    <row r="6" spans="1:23" ht="9.75" customHeight="1">
      <c r="A6" s="115" t="s">
        <v>6</v>
      </c>
      <c r="B6" s="116">
        <v>73.686922485551278</v>
      </c>
      <c r="C6" s="116">
        <v>49.248710151716963</v>
      </c>
      <c r="D6" s="117">
        <v>0.49622035295034661</v>
      </c>
      <c r="E6" s="116">
        <v>65.582366981295749</v>
      </c>
      <c r="F6" s="117">
        <v>0.12357827076547823</v>
      </c>
      <c r="G6" s="157"/>
      <c r="H6" s="116">
        <v>139.26928946684697</v>
      </c>
      <c r="I6" s="116">
        <v>101.78636469109615</v>
      </c>
      <c r="J6" s="117">
        <v>0.36825094293823102</v>
      </c>
      <c r="K6" s="157"/>
      <c r="L6" s="116">
        <v>52.53765453937919</v>
      </c>
      <c r="M6" s="116">
        <v>49.248710151716963</v>
      </c>
      <c r="N6" s="116"/>
      <c r="O6" s="116"/>
      <c r="P6" s="116">
        <v>65.582366981295749</v>
      </c>
      <c r="Q6" s="116">
        <v>73.686922485551278</v>
      </c>
      <c r="R6" s="116"/>
      <c r="S6" s="116"/>
      <c r="T6" s="157"/>
      <c r="U6" s="116">
        <v>106.03126538000004</v>
      </c>
      <c r="V6" s="116">
        <v>133.64819761990793</v>
      </c>
      <c r="W6" s="116">
        <v>238.99802235228154</v>
      </c>
    </row>
    <row r="7" spans="1:23" ht="9.75" customHeight="1">
      <c r="A7" s="115" t="s">
        <v>183</v>
      </c>
      <c r="B7" s="116">
        <v>68.47689464502308</v>
      </c>
      <c r="C7" s="116">
        <v>48.801780940989666</v>
      </c>
      <c r="D7" s="117">
        <v>0.40316384616832424</v>
      </c>
      <c r="E7" s="116">
        <v>59.253525911568772</v>
      </c>
      <c r="F7" s="117">
        <v>0.15565940746242601</v>
      </c>
      <c r="G7" s="156"/>
      <c r="H7" s="116">
        <v>127.73042055659187</v>
      </c>
      <c r="I7" s="116">
        <v>100.03410161263579</v>
      </c>
      <c r="J7" s="117">
        <v>0.27686877272317711</v>
      </c>
      <c r="K7" s="156"/>
      <c r="L7" s="116">
        <v>51.232320671646143</v>
      </c>
      <c r="M7" s="116">
        <v>48.801780940989666</v>
      </c>
      <c r="N7" s="116"/>
      <c r="O7" s="116"/>
      <c r="P7" s="116">
        <v>59.253525911568772</v>
      </c>
      <c r="Q7" s="116">
        <v>68.47689464502308</v>
      </c>
      <c r="R7" s="116"/>
      <c r="S7" s="116"/>
      <c r="T7" s="156"/>
      <c r="U7" s="116">
        <v>91.640350300000037</v>
      </c>
      <c r="V7" s="116">
        <v>122.26154663711698</v>
      </c>
      <c r="W7" s="116">
        <v>231.44427695052369</v>
      </c>
    </row>
    <row r="8" spans="1:23" ht="9.75" customHeight="1">
      <c r="A8" s="119" t="s">
        <v>111</v>
      </c>
      <c r="B8" s="120">
        <v>0.24749714258933631</v>
      </c>
      <c r="C8" s="120">
        <v>0.3046595672825827</v>
      </c>
      <c r="D8" s="121">
        <v>-0.18762721027640072</v>
      </c>
      <c r="E8" s="120">
        <v>0.26265941309516933</v>
      </c>
      <c r="F8" s="121">
        <v>-5.7725974208048925E-2</v>
      </c>
      <c r="G8" s="156"/>
      <c r="H8" s="120">
        <v>0.25430718405357644</v>
      </c>
      <c r="I8" s="120">
        <v>0.32435838727187177</v>
      </c>
      <c r="J8" s="121">
        <v>-0.21596852730550664</v>
      </c>
      <c r="K8" s="156"/>
      <c r="L8" s="120">
        <v>0.34564712868437536</v>
      </c>
      <c r="M8" s="120">
        <v>0.3046595672825827</v>
      </c>
      <c r="N8" s="120"/>
      <c r="O8" s="120"/>
      <c r="P8" s="120">
        <v>0.26265941309516933</v>
      </c>
      <c r="Q8" s="120">
        <v>0.24749714258933631</v>
      </c>
      <c r="R8" s="120"/>
      <c r="S8" s="120"/>
      <c r="T8" s="156"/>
      <c r="U8" s="120">
        <v>0.24665268049394951</v>
      </c>
      <c r="V8" s="120">
        <v>0.24134933204099152</v>
      </c>
      <c r="W8" s="120">
        <v>0.32232554196923902</v>
      </c>
    </row>
    <row r="9" spans="1:23" ht="9.75" customHeight="1">
      <c r="A9" s="45"/>
      <c r="B9" s="46"/>
      <c r="C9" s="46"/>
      <c r="D9" s="122" t="s">
        <v>171</v>
      </c>
      <c r="E9" s="46"/>
      <c r="F9" s="122" t="s">
        <v>171</v>
      </c>
      <c r="G9" s="156"/>
      <c r="H9" s="46"/>
      <c r="I9" s="46"/>
      <c r="J9" s="122"/>
      <c r="K9" s="156"/>
      <c r="L9" s="46"/>
      <c r="M9" s="46"/>
      <c r="N9" s="46"/>
      <c r="O9" s="46"/>
      <c r="P9" s="46"/>
      <c r="Q9" s="46"/>
      <c r="R9" s="46"/>
      <c r="S9" s="46"/>
      <c r="T9" s="156"/>
      <c r="U9" s="46"/>
      <c r="V9" s="46"/>
      <c r="W9" s="46"/>
    </row>
    <row r="10" spans="1:23" ht="9.75" customHeight="1">
      <c r="A10" s="115" t="s">
        <v>90</v>
      </c>
      <c r="B10" s="116">
        <v>25.247367525673511</v>
      </c>
      <c r="C10" s="116">
        <v>13.346519245186254</v>
      </c>
      <c r="D10" s="117">
        <v>0.89168179821713345</v>
      </c>
      <c r="E10" s="116">
        <v>11.213187346134717</v>
      </c>
      <c r="F10" s="117">
        <v>1.2515781415510281</v>
      </c>
      <c r="G10" s="157"/>
      <c r="H10" s="116">
        <v>36.46055487180822</v>
      </c>
      <c r="I10" s="116">
        <v>23.380043898740741</v>
      </c>
      <c r="J10" s="117">
        <v>0.5594733281819031</v>
      </c>
      <c r="K10" s="157"/>
      <c r="L10" s="116">
        <v>10.033524653554483</v>
      </c>
      <c r="M10" s="116">
        <v>13.346519245186254</v>
      </c>
      <c r="N10" s="116"/>
      <c r="O10" s="116"/>
      <c r="P10" s="116">
        <v>11.213187346134717</v>
      </c>
      <c r="Q10" s="116">
        <v>25.247367525673511</v>
      </c>
      <c r="R10" s="116"/>
      <c r="S10" s="116"/>
      <c r="T10" s="157"/>
      <c r="U10" s="116">
        <v>28.526685340000036</v>
      </c>
      <c r="V10" s="116">
        <v>22.602838490964388</v>
      </c>
      <c r="W10" s="116">
        <v>78.330751659401898</v>
      </c>
    </row>
    <row r="11" spans="1:23" ht="9.75" customHeight="1">
      <c r="A11" s="119" t="s">
        <v>113</v>
      </c>
      <c r="B11" s="120">
        <v>9.1251966855380021E-2</v>
      </c>
      <c r="C11" s="120">
        <v>8.3319598169661557E-2</v>
      </c>
      <c r="D11" s="121">
        <v>9.5204115958000379E-2</v>
      </c>
      <c r="E11" s="120">
        <v>4.9705889429389853E-2</v>
      </c>
      <c r="F11" s="121">
        <v>0.83583812507789079</v>
      </c>
      <c r="G11" s="156"/>
      <c r="H11" s="120">
        <v>7.2591799182030806E-2</v>
      </c>
      <c r="I11" s="120">
        <v>7.5809281146012722E-2</v>
      </c>
      <c r="J11" s="121">
        <v>-4.244179492725797E-2</v>
      </c>
      <c r="K11" s="156"/>
      <c r="L11" s="120">
        <v>6.7692795126580135E-2</v>
      </c>
      <c r="M11" s="120">
        <v>8.3319598169661557E-2</v>
      </c>
      <c r="N11" s="120"/>
      <c r="O11" s="120"/>
      <c r="P11" s="120">
        <v>4.9705889429389853E-2</v>
      </c>
      <c r="Q11" s="120">
        <v>9.1251966855380021E-2</v>
      </c>
      <c r="R11" s="120"/>
      <c r="S11" s="120"/>
      <c r="T11" s="156"/>
      <c r="U11" s="120">
        <v>7.6780407120709784E-2</v>
      </c>
      <c r="V11" s="120">
        <v>4.461893475154638E-2</v>
      </c>
      <c r="W11" s="120">
        <v>0.10908890171810945</v>
      </c>
    </row>
    <row r="12" spans="1:23" ht="9.75" customHeight="1">
      <c r="A12" s="45"/>
      <c r="B12" s="46"/>
      <c r="C12" s="46"/>
      <c r="D12" s="47" t="s">
        <v>171</v>
      </c>
      <c r="E12" s="46"/>
      <c r="F12" s="47" t="s">
        <v>171</v>
      </c>
      <c r="G12" s="156"/>
      <c r="H12" s="46"/>
      <c r="I12" s="46"/>
      <c r="J12" s="47"/>
      <c r="K12" s="156"/>
      <c r="L12" s="46"/>
      <c r="M12" s="46"/>
      <c r="N12" s="46"/>
      <c r="O12" s="46"/>
      <c r="P12" s="46"/>
      <c r="Q12" s="46"/>
      <c r="R12" s="46"/>
      <c r="S12" s="46"/>
      <c r="T12" s="156"/>
      <c r="U12" s="46"/>
      <c r="V12" s="46"/>
      <c r="W12" s="46"/>
    </row>
    <row r="13" spans="1:23" ht="9.75" customHeight="1">
      <c r="A13" s="112" t="s">
        <v>210</v>
      </c>
      <c r="B13" s="123"/>
      <c r="C13" s="123"/>
      <c r="D13" s="124"/>
      <c r="E13" s="123"/>
      <c r="F13" s="124"/>
      <c r="G13" s="156"/>
      <c r="H13" s="123"/>
      <c r="I13" s="123"/>
      <c r="J13" s="124" t="s">
        <v>171</v>
      </c>
      <c r="K13" s="156"/>
      <c r="L13" s="123"/>
      <c r="M13" s="123"/>
      <c r="N13" s="123"/>
      <c r="O13" s="123"/>
      <c r="P13" s="123"/>
      <c r="Q13" s="123"/>
      <c r="R13" s="123"/>
      <c r="S13" s="123"/>
      <c r="T13" s="156"/>
      <c r="U13" s="123"/>
      <c r="V13" s="123"/>
      <c r="W13" s="123"/>
    </row>
    <row r="14" spans="1:23" ht="9.75" customHeight="1">
      <c r="A14" s="125" t="s">
        <v>118</v>
      </c>
      <c r="B14" s="116">
        <v>519.54</v>
      </c>
      <c r="C14" s="116">
        <v>314.63799999999998</v>
      </c>
      <c r="D14" s="117">
        <v>0.65123093841176205</v>
      </c>
      <c r="E14" s="116">
        <v>458.94971128999998</v>
      </c>
      <c r="F14" s="117">
        <v>0.13201945054000563</v>
      </c>
      <c r="G14" s="157"/>
      <c r="H14" s="116">
        <v>519.54</v>
      </c>
      <c r="I14" s="116">
        <v>314.63799999999998</v>
      </c>
      <c r="J14" s="117">
        <v>0.65123093841176205</v>
      </c>
      <c r="K14" s="157"/>
      <c r="L14" s="116">
        <v>276.834</v>
      </c>
      <c r="M14" s="116">
        <v>314.63799999999998</v>
      </c>
      <c r="N14" s="116"/>
      <c r="O14" s="116"/>
      <c r="P14" s="116">
        <v>458.94971128999998</v>
      </c>
      <c r="Q14" s="116">
        <v>519.54</v>
      </c>
      <c r="R14" s="116"/>
      <c r="S14" s="116"/>
      <c r="T14" s="157"/>
      <c r="U14" s="116">
        <v>174.80799999999999</v>
      </c>
      <c r="V14" s="116">
        <v>270.94499999999999</v>
      </c>
      <c r="W14" s="116">
        <v>407.26479825000001</v>
      </c>
    </row>
    <row r="15" spans="1:23" ht="9.75" customHeight="1">
      <c r="A15" s="125" t="s">
        <v>211</v>
      </c>
      <c r="B15" s="126">
        <v>63.579000000000001</v>
      </c>
      <c r="C15" s="126">
        <v>61.865000000000002</v>
      </c>
      <c r="D15" s="117">
        <v>2.7705487755596891E-2</v>
      </c>
      <c r="E15" s="126">
        <v>60.091999999999999</v>
      </c>
      <c r="F15" s="117">
        <v>5.8027690873993176E-2</v>
      </c>
      <c r="G15" s="156"/>
      <c r="H15" s="116">
        <v>105.497</v>
      </c>
      <c r="I15" s="116">
        <v>91.798000000000002</v>
      </c>
      <c r="J15" s="117">
        <v>0.14922983071526619</v>
      </c>
      <c r="K15" s="156"/>
      <c r="L15" s="116">
        <v>41.417000000000002</v>
      </c>
      <c r="M15" s="116">
        <v>61.865000000000002</v>
      </c>
      <c r="N15" s="116"/>
      <c r="O15" s="116"/>
      <c r="P15" s="116">
        <v>60.091999999999999</v>
      </c>
      <c r="Q15" s="116">
        <v>63.579000000000001</v>
      </c>
      <c r="R15" s="116"/>
      <c r="S15" s="116"/>
      <c r="T15" s="156"/>
      <c r="U15" s="116">
        <v>88.287999999999997</v>
      </c>
      <c r="V15" s="116">
        <v>150.684</v>
      </c>
      <c r="W15" s="116">
        <v>220.745</v>
      </c>
    </row>
    <row r="16" spans="1:23" ht="9.75" customHeight="1">
      <c r="A16" s="125" t="s">
        <v>212</v>
      </c>
      <c r="B16" s="116">
        <v>2.4321237582421791</v>
      </c>
      <c r="C16" s="116" t="s">
        <v>213</v>
      </c>
      <c r="D16" s="117" t="s">
        <v>213</v>
      </c>
      <c r="E16" s="127">
        <v>2.1701666363200509</v>
      </c>
      <c r="F16" s="117">
        <v>0.12070829840344821</v>
      </c>
      <c r="G16" s="156"/>
      <c r="H16" s="127">
        <v>2.4321237582421791</v>
      </c>
      <c r="I16" s="116" t="s">
        <v>213</v>
      </c>
      <c r="J16" s="117" t="s">
        <v>213</v>
      </c>
      <c r="K16" s="156"/>
      <c r="L16" s="127" t="s">
        <v>213</v>
      </c>
      <c r="M16" s="127" t="s">
        <v>213</v>
      </c>
      <c r="N16" s="127"/>
      <c r="O16" s="127"/>
      <c r="P16" s="127">
        <v>2.1701666363200509</v>
      </c>
      <c r="Q16" s="127">
        <v>2.4321237582421791</v>
      </c>
      <c r="R16" s="127"/>
      <c r="S16" s="127"/>
      <c r="T16" s="156"/>
      <c r="U16" s="127">
        <v>1.0326782873504574</v>
      </c>
      <c r="V16" s="127">
        <v>2.680270328410109</v>
      </c>
      <c r="W16" s="127">
        <v>1.8174023540027286</v>
      </c>
    </row>
    <row r="17" spans="1:23" ht="9.75" customHeight="1">
      <c r="A17" s="45"/>
      <c r="B17" s="46"/>
      <c r="C17" s="46"/>
      <c r="D17" s="47" t="s">
        <v>171</v>
      </c>
      <c r="E17" s="46"/>
      <c r="F17" s="47" t="s">
        <v>171</v>
      </c>
      <c r="G17" s="157"/>
      <c r="H17" s="46"/>
      <c r="I17" s="46"/>
      <c r="J17" s="47" t="s">
        <v>171</v>
      </c>
      <c r="K17" s="157"/>
      <c r="L17" s="46"/>
      <c r="M17" s="46"/>
      <c r="N17" s="46"/>
      <c r="O17" s="46"/>
      <c r="P17" s="46"/>
      <c r="Q17" s="46"/>
      <c r="R17" s="46"/>
      <c r="S17" s="46"/>
      <c r="T17" s="157"/>
      <c r="U17" s="46"/>
      <c r="V17" s="46"/>
      <c r="W17" s="46"/>
    </row>
    <row r="18" spans="1:23" ht="9.75" customHeight="1">
      <c r="A18" s="112" t="s">
        <v>214</v>
      </c>
      <c r="B18" s="123"/>
      <c r="C18" s="123"/>
      <c r="D18" s="124"/>
      <c r="E18" s="123"/>
      <c r="F18" s="124"/>
      <c r="G18" s="158"/>
      <c r="H18" s="123"/>
      <c r="I18" s="123"/>
      <c r="J18" s="124" t="s">
        <v>171</v>
      </c>
      <c r="K18" s="158"/>
      <c r="L18" s="123"/>
      <c r="M18" s="123"/>
      <c r="N18" s="123"/>
      <c r="O18" s="123"/>
      <c r="P18" s="123"/>
      <c r="Q18" s="123"/>
      <c r="R18" s="123"/>
      <c r="S18" s="123"/>
      <c r="T18" s="158"/>
      <c r="U18" s="123"/>
      <c r="V18" s="123"/>
      <c r="W18" s="123"/>
    </row>
    <row r="19" spans="1:23" ht="9.75" customHeight="1">
      <c r="A19" s="125" t="s">
        <v>215</v>
      </c>
      <c r="B19" s="128">
        <v>0.55696986725799424</v>
      </c>
      <c r="C19" s="128">
        <v>0.47902766411028608</v>
      </c>
      <c r="D19" s="117">
        <v>0.16270918985957272</v>
      </c>
      <c r="E19" s="128">
        <v>0.51577976359835287</v>
      </c>
      <c r="F19" s="117">
        <v>7.9859867654127115E-2</v>
      </c>
      <c r="G19" s="156"/>
      <c r="H19" s="128">
        <v>0.53834969984499792</v>
      </c>
      <c r="I19" s="128">
        <v>0.43372090246794981</v>
      </c>
      <c r="J19" s="129">
        <v>10.5</v>
      </c>
      <c r="K19" s="156"/>
      <c r="L19" s="128">
        <v>0.37682477073462051</v>
      </c>
      <c r="M19" s="128">
        <v>0.47902766411028608</v>
      </c>
      <c r="N19" s="128"/>
      <c r="O19" s="128"/>
      <c r="P19" s="128">
        <v>0.51577976359835287</v>
      </c>
      <c r="Q19" s="128">
        <v>0.55696986725799424</v>
      </c>
      <c r="R19" s="128"/>
      <c r="S19" s="128"/>
      <c r="T19" s="156"/>
      <c r="U19" s="128"/>
      <c r="V19" s="128"/>
      <c r="W19" s="128"/>
    </row>
    <row r="20" spans="1:23" ht="9.75" customHeight="1">
      <c r="A20" s="125" t="s">
        <v>216</v>
      </c>
      <c r="B20" s="128">
        <v>0.33844414365844649</v>
      </c>
      <c r="C20" s="128">
        <v>0.43656693183729367</v>
      </c>
      <c r="D20" s="117">
        <v>-0.2247600104888775</v>
      </c>
      <c r="E20" s="128">
        <v>0.38478083407836983</v>
      </c>
      <c r="F20" s="117">
        <v>-0.12042359264309344</v>
      </c>
      <c r="G20" s="156"/>
      <c r="H20" s="128">
        <v>0.35939084823856965</v>
      </c>
      <c r="I20" s="128">
        <v>0.39643501044929325</v>
      </c>
      <c r="J20" s="129">
        <v>-3.7</v>
      </c>
      <c r="K20" s="156"/>
      <c r="L20" s="128">
        <v>0.34603743173844465</v>
      </c>
      <c r="M20" s="128">
        <v>0.43656693183729367</v>
      </c>
      <c r="N20" s="128"/>
      <c r="O20" s="128"/>
      <c r="P20" s="128">
        <v>0.38478083407836983</v>
      </c>
      <c r="Q20" s="128">
        <v>0.33844414365844649</v>
      </c>
      <c r="R20" s="128"/>
      <c r="S20" s="128"/>
      <c r="T20" s="156"/>
      <c r="U20" s="128">
        <v>0.32034193509639441</v>
      </c>
      <c r="V20" s="128">
        <v>0.38737511102011224</v>
      </c>
      <c r="W20" s="128">
        <v>0.39253307261662856</v>
      </c>
    </row>
    <row r="21" spans="1:23" ht="9.75" customHeight="1">
      <c r="A21" s="125" t="s">
        <v>217</v>
      </c>
      <c r="B21" s="128">
        <v>0.21807649311657401</v>
      </c>
      <c r="C21" s="128">
        <v>0.32461777682318488</v>
      </c>
      <c r="D21" s="117">
        <v>-0.32820532735224339</v>
      </c>
      <c r="E21" s="128">
        <v>0.2638181047668135</v>
      </c>
      <c r="F21" s="117">
        <v>-0.17338314097385432</v>
      </c>
      <c r="G21" s="157"/>
      <c r="H21" s="128">
        <v>0.23861450233295103</v>
      </c>
      <c r="I21" s="128">
        <v>0.32384583506141867</v>
      </c>
      <c r="J21" s="129">
        <v>-8.5</v>
      </c>
      <c r="K21" s="157"/>
      <c r="L21" s="128">
        <v>0.32300863895719151</v>
      </c>
      <c r="M21" s="128">
        <v>0.32461777682318488</v>
      </c>
      <c r="N21" s="128"/>
      <c r="O21" s="128"/>
      <c r="P21" s="128">
        <v>0.2638181047668135</v>
      </c>
      <c r="Q21" s="128">
        <v>0.21807649311657401</v>
      </c>
      <c r="R21" s="128"/>
      <c r="S21" s="128"/>
      <c r="T21" s="157"/>
      <c r="U21" s="128">
        <v>0.23276526408327361</v>
      </c>
      <c r="V21" s="128">
        <v>0.29485091090965221</v>
      </c>
      <c r="W21" s="128">
        <v>0.29549567287828188</v>
      </c>
    </row>
    <row r="22" spans="1:23" ht="9.75" customHeight="1">
      <c r="A22" s="125" t="s">
        <v>218</v>
      </c>
      <c r="B22" s="46">
        <v>46.528746363135674</v>
      </c>
      <c r="C22" s="46">
        <v>31.361670315470423</v>
      </c>
      <c r="D22" s="117">
        <v>0.4836182478515334</v>
      </c>
      <c r="E22" s="46">
        <v>45.186143070012037</v>
      </c>
      <c r="F22" s="117">
        <v>2.9712721686455668E-2</v>
      </c>
      <c r="G22" s="158"/>
      <c r="H22" s="46">
        <v>45.873598506100301</v>
      </c>
      <c r="I22" s="46">
        <v>29.821026834978419</v>
      </c>
      <c r="J22" s="117">
        <v>0.53829708010902899</v>
      </c>
      <c r="K22" s="158"/>
      <c r="L22" s="46">
        <v>27.486534873860709</v>
      </c>
      <c r="M22" s="46">
        <v>31.361670315470423</v>
      </c>
      <c r="N22" s="46"/>
      <c r="O22" s="46"/>
      <c r="P22" s="46">
        <v>45.186143070012037</v>
      </c>
      <c r="Q22" s="46">
        <v>46.528746363135674</v>
      </c>
      <c r="R22" s="46"/>
      <c r="S22" s="46"/>
      <c r="T22" s="158"/>
      <c r="U22" s="46">
        <v>23.9</v>
      </c>
      <c r="V22" s="46">
        <v>26.019851125981166</v>
      </c>
      <c r="W22" s="46">
        <v>34.723936116413988</v>
      </c>
    </row>
    <row r="23" spans="1:23" ht="9.75" customHeight="1">
      <c r="A23" s="125" t="s">
        <v>219</v>
      </c>
      <c r="B23" s="46">
        <v>448</v>
      </c>
      <c r="C23" s="46">
        <v>378</v>
      </c>
      <c r="D23" s="117">
        <v>0.18518518518518512</v>
      </c>
      <c r="E23" s="46">
        <v>427</v>
      </c>
      <c r="F23" s="117">
        <v>4.9180327868852514E-2</v>
      </c>
      <c r="G23" s="156"/>
      <c r="H23" s="46">
        <v>875</v>
      </c>
      <c r="I23" s="46">
        <v>785</v>
      </c>
      <c r="J23" s="117">
        <v>0.11464968152866239</v>
      </c>
      <c r="K23" s="156"/>
      <c r="L23" s="46">
        <v>407</v>
      </c>
      <c r="M23" s="46">
        <v>378</v>
      </c>
      <c r="N23" s="46"/>
      <c r="O23" s="46"/>
      <c r="P23" s="46">
        <v>427</v>
      </c>
      <c r="Q23" s="46">
        <v>448</v>
      </c>
      <c r="R23" s="46"/>
      <c r="S23" s="46"/>
      <c r="T23" s="156"/>
      <c r="U23" s="46">
        <v>1460</v>
      </c>
      <c r="V23" s="46">
        <v>1756</v>
      </c>
      <c r="W23" s="46">
        <v>1652</v>
      </c>
    </row>
    <row r="24" spans="1:23" ht="9.75" customHeight="1">
      <c r="A24" s="125" t="s">
        <v>220</v>
      </c>
      <c r="B24" s="46">
        <v>295.21461125345292</v>
      </c>
      <c r="C24" s="46">
        <v>267.96562698300755</v>
      </c>
      <c r="D24" s="117">
        <v>0.10168835673902787</v>
      </c>
      <c r="E24" s="46">
        <v>290.51440041144429</v>
      </c>
      <c r="F24" s="117">
        <v>1.617892550369926E-2</v>
      </c>
      <c r="G24" s="156"/>
      <c r="H24" s="46">
        <v>292.92090836255272</v>
      </c>
      <c r="I24" s="46">
        <v>210.47612876667853</v>
      </c>
      <c r="J24" s="117">
        <v>0.39170608125003881</v>
      </c>
      <c r="K24" s="156"/>
      <c r="L24" s="46">
        <v>157.08293386306087</v>
      </c>
      <c r="M24" s="46">
        <v>267.96562698300755</v>
      </c>
      <c r="N24" s="46"/>
      <c r="O24" s="46"/>
      <c r="P24" s="46">
        <v>290.51440041144429</v>
      </c>
      <c r="Q24" s="46">
        <v>295.21461125345292</v>
      </c>
      <c r="R24" s="46"/>
      <c r="S24" s="46"/>
      <c r="T24" s="156"/>
      <c r="U24" s="46">
        <v>109.59866797260267</v>
      </c>
      <c r="V24" s="46">
        <v>159.45992844489322</v>
      </c>
      <c r="W24" s="46">
        <v>238.20071348988756</v>
      </c>
    </row>
    <row r="25" spans="1:23" ht="9.75" customHeight="1">
      <c r="A25" s="130" t="s">
        <v>221</v>
      </c>
      <c r="B25" s="131">
        <v>4211</v>
      </c>
      <c r="C25" s="131">
        <v>2600</v>
      </c>
      <c r="D25" s="132">
        <v>0.61961538461538468</v>
      </c>
      <c r="E25" s="131">
        <v>3804</v>
      </c>
      <c r="F25" s="132">
        <v>0.10699263932702419</v>
      </c>
      <c r="G25" s="157"/>
      <c r="H25" s="131"/>
      <c r="I25" s="131"/>
      <c r="J25" s="133"/>
      <c r="K25" s="157"/>
      <c r="L25" s="131">
        <v>2593</v>
      </c>
      <c r="M25" s="131">
        <v>2600</v>
      </c>
      <c r="N25" s="131"/>
      <c r="O25" s="131"/>
      <c r="P25" s="131">
        <v>3804</v>
      </c>
      <c r="Q25" s="131">
        <v>4211</v>
      </c>
      <c r="R25" s="131"/>
      <c r="S25" s="131"/>
      <c r="T25" s="157"/>
      <c r="U25" s="131"/>
      <c r="V25" s="131"/>
      <c r="W25" s="131"/>
    </row>
    <row r="26" spans="1:23" ht="9.75" customHeight="1">
      <c r="A26" s="4"/>
      <c r="B26" s="134"/>
      <c r="C26" s="134"/>
      <c r="D26" s="134"/>
      <c r="E26" s="134"/>
      <c r="F26" s="134"/>
      <c r="G26" s="158"/>
      <c r="H26" s="134"/>
      <c r="I26" s="134"/>
      <c r="J26" s="32" t="s">
        <v>171</v>
      </c>
      <c r="K26" s="158"/>
      <c r="L26" s="18"/>
      <c r="M26" s="18"/>
      <c r="N26" s="18"/>
      <c r="O26" s="18"/>
      <c r="P26" s="4"/>
      <c r="Q26" s="4"/>
      <c r="R26" s="4"/>
      <c r="S26" s="4"/>
      <c r="T26" s="158"/>
      <c r="U26" s="4"/>
      <c r="V26" s="4"/>
      <c r="W26" s="4"/>
    </row>
    <row r="27" spans="1:23" ht="9.75" customHeight="1">
      <c r="A27" s="135" t="s">
        <v>222</v>
      </c>
      <c r="B27" s="135"/>
      <c r="C27" s="135"/>
      <c r="D27" s="135"/>
      <c r="E27" s="135"/>
      <c r="F27" s="135"/>
      <c r="G27" s="156"/>
      <c r="H27" s="135"/>
      <c r="I27" s="135"/>
      <c r="J27" s="135"/>
      <c r="K27" s="156"/>
      <c r="L27" s="135"/>
      <c r="M27" s="135"/>
      <c r="N27" s="135"/>
      <c r="O27" s="135"/>
      <c r="P27" s="135"/>
      <c r="Q27" s="135"/>
      <c r="R27" s="135"/>
      <c r="S27" s="135"/>
      <c r="T27" s="156"/>
      <c r="U27" s="135"/>
      <c r="V27" s="135"/>
      <c r="W27" s="135"/>
    </row>
    <row r="28" spans="1:23" ht="9.75" customHeight="1">
      <c r="A28" s="4"/>
      <c r="B28" s="25"/>
      <c r="C28" s="4"/>
      <c r="D28" s="4"/>
      <c r="E28" s="4"/>
      <c r="F28" s="4"/>
      <c r="G28" s="156"/>
      <c r="H28" s="4"/>
      <c r="I28" s="4"/>
      <c r="J28" s="32"/>
      <c r="K28" s="156"/>
      <c r="L28" s="4"/>
      <c r="M28" s="4"/>
      <c r="N28" s="4"/>
      <c r="O28" s="4"/>
      <c r="P28" s="4"/>
      <c r="Q28" s="4"/>
      <c r="R28" s="4"/>
      <c r="S28" s="4"/>
      <c r="T28" s="156"/>
      <c r="U28" s="4"/>
      <c r="V28" s="4"/>
      <c r="W28" s="4"/>
    </row>
    <row r="29" spans="1:23" ht="23.25" customHeight="1">
      <c r="A29" s="21" t="s">
        <v>223</v>
      </c>
      <c r="B29" s="42" t="s">
        <v>174</v>
      </c>
      <c r="C29" s="42" t="s">
        <v>175</v>
      </c>
      <c r="D29" s="42" t="s">
        <v>208</v>
      </c>
      <c r="E29" s="42" t="s">
        <v>1</v>
      </c>
      <c r="F29" s="42" t="s">
        <v>188</v>
      </c>
      <c r="G29" s="157"/>
      <c r="H29" s="44" t="s">
        <v>176</v>
      </c>
      <c r="I29" s="44" t="s">
        <v>177</v>
      </c>
      <c r="J29" s="44" t="s">
        <v>208</v>
      </c>
      <c r="K29" s="157"/>
      <c r="L29" s="22" t="s">
        <v>2</v>
      </c>
      <c r="M29" s="22" t="s">
        <v>175</v>
      </c>
      <c r="N29" s="22" t="s">
        <v>178</v>
      </c>
      <c r="O29" s="22" t="s">
        <v>0</v>
      </c>
      <c r="P29" s="22" t="s">
        <v>1</v>
      </c>
      <c r="Q29" s="22" t="s">
        <v>174</v>
      </c>
      <c r="R29" s="22" t="s">
        <v>179</v>
      </c>
      <c r="S29" s="22" t="s">
        <v>180</v>
      </c>
      <c r="T29" s="157"/>
      <c r="U29" s="44">
        <v>2018</v>
      </c>
      <c r="V29" s="44">
        <v>2019</v>
      </c>
      <c r="W29" s="44">
        <v>2020</v>
      </c>
    </row>
    <row r="30" spans="1:23" ht="9.75" customHeight="1">
      <c r="A30" s="79"/>
      <c r="B30" s="3"/>
      <c r="C30" s="3"/>
      <c r="D30" s="3"/>
      <c r="E30" s="3"/>
      <c r="F30" s="3"/>
      <c r="G30" s="158"/>
      <c r="H30" s="34"/>
      <c r="I30" s="34"/>
      <c r="J30" s="43"/>
      <c r="K30" s="158"/>
      <c r="L30" s="19"/>
      <c r="M30" s="19"/>
      <c r="N30" s="19"/>
      <c r="O30" s="19"/>
      <c r="P30" s="19"/>
      <c r="Q30" s="3"/>
      <c r="R30" s="3"/>
      <c r="S30" s="3"/>
      <c r="T30" s="158"/>
      <c r="U30" s="49"/>
      <c r="V30" s="49"/>
      <c r="W30" s="49"/>
    </row>
    <row r="31" spans="1:23" ht="9.75" customHeight="1">
      <c r="A31" s="112" t="s">
        <v>224</v>
      </c>
      <c r="B31" s="123"/>
      <c r="C31" s="123"/>
      <c r="D31" s="124"/>
      <c r="E31" s="123"/>
      <c r="F31" s="124"/>
      <c r="G31" s="156"/>
      <c r="H31" s="123"/>
      <c r="I31" s="123"/>
      <c r="J31" s="124"/>
      <c r="K31" s="156"/>
      <c r="L31" s="123"/>
      <c r="M31" s="123"/>
      <c r="N31" s="123"/>
      <c r="O31" s="123"/>
      <c r="P31" s="123"/>
      <c r="Q31" s="123"/>
      <c r="R31" s="123"/>
      <c r="S31" s="123"/>
      <c r="T31" s="156"/>
      <c r="U31" s="123"/>
      <c r="V31" s="123"/>
      <c r="W31" s="123"/>
    </row>
    <row r="32" spans="1:23" ht="9.75" customHeight="1">
      <c r="A32" s="79" t="s">
        <v>225</v>
      </c>
      <c r="B32" s="136">
        <v>0.33844414365844649</v>
      </c>
      <c r="C32" s="136">
        <v>0.43656693183729367</v>
      </c>
      <c r="D32" s="137" t="s">
        <v>226</v>
      </c>
      <c r="E32" s="136">
        <v>0.38478083407836983</v>
      </c>
      <c r="F32" s="137" t="s">
        <v>227</v>
      </c>
      <c r="G32" s="156"/>
      <c r="H32" s="136">
        <v>0.35939084823856965</v>
      </c>
      <c r="I32" s="136">
        <v>0.39643501044929325</v>
      </c>
      <c r="J32" s="117" t="s">
        <v>228</v>
      </c>
      <c r="K32" s="156"/>
      <c r="L32" s="136">
        <v>0.34603743173844465</v>
      </c>
      <c r="M32" s="136">
        <v>0.43656693183729367</v>
      </c>
      <c r="N32" s="136"/>
      <c r="O32" s="136"/>
      <c r="P32" s="136">
        <v>0.38478083407836983</v>
      </c>
      <c r="Q32" s="136">
        <v>0.33844414365844649</v>
      </c>
      <c r="R32" s="136"/>
      <c r="S32" s="136"/>
      <c r="T32" s="156"/>
      <c r="U32" s="136">
        <v>0.32034193509639441</v>
      </c>
      <c r="V32" s="136">
        <v>0.38737511102011224</v>
      </c>
      <c r="W32" s="136">
        <v>0.39253307261662856</v>
      </c>
    </row>
    <row r="33" spans="1:23" ht="9.75" customHeight="1">
      <c r="A33" s="79" t="s">
        <v>229</v>
      </c>
      <c r="B33" s="136">
        <v>0.21807649311657401</v>
      </c>
      <c r="C33" s="136">
        <v>0.32461777682318488</v>
      </c>
      <c r="D33" s="137" t="s">
        <v>230</v>
      </c>
      <c r="E33" s="136">
        <v>0.2638181047668135</v>
      </c>
      <c r="F33" s="137" t="s">
        <v>227</v>
      </c>
      <c r="G33" s="156"/>
      <c r="H33" s="136">
        <v>0.23861450233295103</v>
      </c>
      <c r="I33" s="136">
        <v>0.32384583506141867</v>
      </c>
      <c r="J33" s="117" t="s">
        <v>231</v>
      </c>
      <c r="K33" s="156"/>
      <c r="L33" s="136">
        <v>0.32300863895719151</v>
      </c>
      <c r="M33" s="136">
        <v>0.32461777682318488</v>
      </c>
      <c r="N33" s="136"/>
      <c r="O33" s="136"/>
      <c r="P33" s="136">
        <v>0.2638181047668135</v>
      </c>
      <c r="Q33" s="136">
        <v>0.21807649311657401</v>
      </c>
      <c r="R33" s="136"/>
      <c r="S33" s="136"/>
      <c r="T33" s="156"/>
      <c r="U33" s="136">
        <v>0.23276526408327361</v>
      </c>
      <c r="V33" s="136">
        <v>0.29485091090965221</v>
      </c>
      <c r="W33" s="136">
        <v>0.29549567287828188</v>
      </c>
    </row>
    <row r="34" spans="1:23" ht="9.75" customHeight="1">
      <c r="A34" s="79"/>
      <c r="B34" s="3"/>
      <c r="C34" s="3"/>
      <c r="D34" s="3"/>
      <c r="E34" s="3"/>
      <c r="F34" s="3"/>
      <c r="G34" s="157"/>
      <c r="H34" s="19"/>
      <c r="I34" s="19"/>
      <c r="J34" s="43"/>
      <c r="K34" s="157"/>
      <c r="L34" s="19"/>
      <c r="M34" s="19"/>
      <c r="N34" s="19"/>
      <c r="O34" s="19"/>
      <c r="P34" s="19"/>
      <c r="Q34" s="19"/>
      <c r="R34" s="19"/>
      <c r="S34" s="19"/>
      <c r="T34" s="157"/>
      <c r="U34" s="3"/>
      <c r="V34" s="3"/>
      <c r="W34" s="3"/>
    </row>
    <row r="35" spans="1:23" ht="9.75" customHeight="1">
      <c r="A35" s="112" t="s">
        <v>232</v>
      </c>
      <c r="B35" s="123"/>
      <c r="C35" s="123"/>
      <c r="D35" s="124"/>
      <c r="E35" s="123"/>
      <c r="F35" s="124"/>
      <c r="G35" s="158"/>
      <c r="H35" s="123"/>
      <c r="I35" s="123"/>
      <c r="J35" s="124"/>
      <c r="K35" s="158"/>
      <c r="L35" s="123"/>
      <c r="M35" s="123"/>
      <c r="N35" s="123"/>
      <c r="O35" s="123"/>
      <c r="P35" s="123"/>
      <c r="Q35" s="123"/>
      <c r="R35" s="123"/>
      <c r="S35" s="123"/>
      <c r="T35" s="158"/>
      <c r="U35" s="123"/>
      <c r="V35" s="123"/>
      <c r="W35" s="123"/>
    </row>
    <row r="36" spans="1:23" ht="9.75" customHeight="1">
      <c r="A36" s="79" t="s">
        <v>225</v>
      </c>
      <c r="B36" s="136">
        <v>0.50260444936907556</v>
      </c>
      <c r="C36" s="136">
        <v>0.5445112799495877</v>
      </c>
      <c r="D36" s="137" t="s">
        <v>233</v>
      </c>
      <c r="E36" s="136">
        <v>0.54843772047825323</v>
      </c>
      <c r="F36" s="137" t="s">
        <v>227</v>
      </c>
      <c r="G36" s="156"/>
      <c r="H36" s="136">
        <v>0.52465587732950414</v>
      </c>
      <c r="I36" s="136">
        <v>0.50904656588121988</v>
      </c>
      <c r="J36" s="117" t="s">
        <v>234</v>
      </c>
      <c r="K36" s="156"/>
      <c r="L36" s="136">
        <v>0.45857103753344847</v>
      </c>
      <c r="M36" s="136">
        <v>0.5445112799495877</v>
      </c>
      <c r="N36" s="136"/>
      <c r="O36" s="136"/>
      <c r="P36" s="136">
        <v>0.54843772047825323</v>
      </c>
      <c r="Q36" s="136">
        <v>0.50260444936907556</v>
      </c>
      <c r="R36" s="136"/>
      <c r="S36" s="136"/>
      <c r="T36" s="156"/>
      <c r="U36" s="3"/>
      <c r="V36" s="3"/>
      <c r="W36" s="136">
        <v>0.50419563838342463</v>
      </c>
    </row>
    <row r="37" spans="1:23" ht="9.75" customHeight="1">
      <c r="A37" s="79" t="s">
        <v>229</v>
      </c>
      <c r="B37" s="136">
        <v>0.36020609645142526</v>
      </c>
      <c r="C37" s="136">
        <v>0.43204892631347031</v>
      </c>
      <c r="D37" s="137" t="s">
        <v>235</v>
      </c>
      <c r="E37" s="136">
        <v>0.39813068336828028</v>
      </c>
      <c r="F37" s="137" t="s">
        <v>236</v>
      </c>
      <c r="G37" s="156"/>
      <c r="H37" s="136">
        <v>0.37811600737845297</v>
      </c>
      <c r="I37" s="136">
        <v>0.44340654895031645</v>
      </c>
      <c r="J37" s="117" t="s">
        <v>237</v>
      </c>
      <c r="K37" s="156"/>
      <c r="L37" s="136">
        <v>0.45642199156642471</v>
      </c>
      <c r="M37" s="136">
        <v>0.43204892631347031</v>
      </c>
      <c r="N37" s="136"/>
      <c r="O37" s="136"/>
      <c r="P37" s="136">
        <v>0.39813068336828028</v>
      </c>
      <c r="Q37" s="136">
        <v>0.36020609645142526</v>
      </c>
      <c r="R37" s="136"/>
      <c r="S37" s="136"/>
      <c r="T37" s="156"/>
      <c r="U37" s="6"/>
      <c r="V37" s="6"/>
      <c r="W37" s="136">
        <v>0.41471707503679706</v>
      </c>
    </row>
    <row r="38" spans="1:23" ht="9.75" customHeight="1">
      <c r="A38" s="79"/>
      <c r="B38" s="3"/>
      <c r="C38" s="3"/>
      <c r="D38" s="3"/>
      <c r="E38" s="3"/>
      <c r="F38" s="3"/>
      <c r="G38" s="157"/>
      <c r="H38" s="19"/>
      <c r="I38" s="19"/>
      <c r="J38" s="43"/>
      <c r="K38" s="157"/>
      <c r="L38" s="19"/>
      <c r="M38" s="19"/>
      <c r="N38" s="19"/>
      <c r="O38" s="19"/>
      <c r="P38" s="19"/>
      <c r="Q38" s="19"/>
      <c r="R38" s="19"/>
      <c r="S38" s="19"/>
      <c r="T38" s="157"/>
      <c r="U38" s="3"/>
      <c r="V38" s="3"/>
      <c r="W38" s="3"/>
    </row>
    <row r="39" spans="1:23" ht="9.75" customHeight="1">
      <c r="A39" s="112" t="s">
        <v>238</v>
      </c>
      <c r="B39" s="123"/>
      <c r="C39" s="123"/>
      <c r="D39" s="124"/>
      <c r="E39" s="123"/>
      <c r="F39" s="124"/>
      <c r="G39" s="158"/>
      <c r="H39" s="123"/>
      <c r="I39" s="123"/>
      <c r="J39" s="124"/>
      <c r="K39" s="158"/>
      <c r="L39" s="123"/>
      <c r="M39" s="123"/>
      <c r="N39" s="123"/>
      <c r="O39" s="123"/>
      <c r="P39" s="123"/>
      <c r="Q39" s="123"/>
      <c r="R39" s="123"/>
      <c r="S39" s="123"/>
      <c r="T39" s="158"/>
      <c r="U39" s="123"/>
      <c r="V39" s="123"/>
      <c r="W39" s="123"/>
    </row>
    <row r="40" spans="1:23" ht="9.75" customHeight="1">
      <c r="A40" s="138" t="s">
        <v>225</v>
      </c>
      <c r="B40" s="136">
        <v>0.1331694231328015</v>
      </c>
      <c r="C40" s="136">
        <v>0.21221264848624877</v>
      </c>
      <c r="D40" s="137" t="s">
        <v>239</v>
      </c>
      <c r="E40" s="136">
        <v>0.11259560522095517</v>
      </c>
      <c r="F40" s="137" t="s">
        <v>240</v>
      </c>
      <c r="H40" s="136">
        <v>0.12471815096830971</v>
      </c>
      <c r="I40" s="136">
        <v>0.19628650412368134</v>
      </c>
      <c r="J40" s="117" t="s">
        <v>235</v>
      </c>
      <c r="L40" s="136">
        <v>0.1802164291350413</v>
      </c>
      <c r="M40" s="136">
        <v>0.21221264848624877</v>
      </c>
      <c r="N40" s="136"/>
      <c r="O40" s="136"/>
      <c r="P40" s="136">
        <v>0.11259560522095517</v>
      </c>
      <c r="Q40" s="136">
        <v>0.1331694231328015</v>
      </c>
      <c r="R40" s="136"/>
      <c r="S40" s="136"/>
      <c r="U40" s="3"/>
      <c r="V40" s="3"/>
      <c r="W40" s="136">
        <v>0.20924247164823809</v>
      </c>
    </row>
    <row r="41" spans="1:23" ht="9.75" customHeight="1">
      <c r="A41" s="138" t="s">
        <v>229</v>
      </c>
      <c r="B41" s="136">
        <v>6.9806715039124334E-2</v>
      </c>
      <c r="C41" s="136">
        <v>0.12593151442619444</v>
      </c>
      <c r="D41" s="137" t="s">
        <v>241</v>
      </c>
      <c r="E41" s="136">
        <v>9.2410397716904152E-2</v>
      </c>
      <c r="F41" s="137" t="s">
        <v>242</v>
      </c>
      <c r="H41" s="136">
        <v>7.935581312146435E-2</v>
      </c>
      <c r="I41" s="136">
        <v>0.11819442904604907</v>
      </c>
      <c r="J41" s="117" t="s">
        <v>243</v>
      </c>
      <c r="L41" s="136">
        <v>0.11056019381092423</v>
      </c>
      <c r="M41" s="136">
        <v>0.12593151442619444</v>
      </c>
      <c r="N41" s="136"/>
      <c r="O41" s="136"/>
      <c r="P41" s="136">
        <v>9.2410397716904152E-2</v>
      </c>
      <c r="Q41" s="136">
        <v>6.9806715039124334E-2</v>
      </c>
      <c r="R41" s="136"/>
      <c r="S41" s="136"/>
      <c r="U41" s="6"/>
      <c r="V41" s="6"/>
      <c r="W41" s="136">
        <v>0.10862104137680946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392-3803-4CE9-BA1A-EC4F0E3E176F}">
  <sheetPr>
    <tabColor rgb="FF00B050"/>
  </sheetPr>
  <dimension ref="A1:K12"/>
  <sheetViews>
    <sheetView showGridLines="0" zoomScaleNormal="100" workbookViewId="0">
      <selection activeCell="A13" sqref="A13"/>
    </sheetView>
  </sheetViews>
  <sheetFormatPr defaultRowHeight="11.25"/>
  <cols>
    <col min="1" max="1" width="39.25" style="3" customWidth="1"/>
    <col min="2" max="6" width="7.5" style="3" customWidth="1"/>
    <col min="7" max="7" width="1" style="38" customWidth="1"/>
    <col min="8" max="10" width="7.5" style="3" customWidth="1"/>
    <col min="11" max="11" width="1" style="38" customWidth="1"/>
    <col min="12" max="16384" width="9" style="3"/>
  </cols>
  <sheetData>
    <row r="1" spans="1:11" s="4" customFormat="1" ht="11.25" customHeight="1">
      <c r="B1" s="25"/>
      <c r="G1" s="47"/>
      <c r="K1" s="47"/>
    </row>
    <row r="2" spans="1:11" ht="33" customHeight="1">
      <c r="A2" s="41" t="s">
        <v>245</v>
      </c>
      <c r="B2" s="42" t="s">
        <v>174</v>
      </c>
      <c r="C2" s="42" t="s">
        <v>175</v>
      </c>
      <c r="D2" s="42" t="s">
        <v>208</v>
      </c>
      <c r="E2" s="42" t="s">
        <v>1</v>
      </c>
      <c r="F2" s="42" t="s">
        <v>188</v>
      </c>
      <c r="G2" s="27"/>
      <c r="H2" s="44" t="s">
        <v>176</v>
      </c>
      <c r="I2" s="44" t="s">
        <v>177</v>
      </c>
      <c r="J2" s="44" t="s">
        <v>208</v>
      </c>
      <c r="K2" s="51"/>
    </row>
    <row r="3" spans="1:11" ht="3.75" customHeight="1">
      <c r="A3" s="79"/>
      <c r="G3" s="51"/>
      <c r="H3" s="18"/>
      <c r="I3" s="18"/>
      <c r="J3" s="27" t="s">
        <v>171</v>
      </c>
      <c r="K3" s="51"/>
    </row>
    <row r="4" spans="1:11">
      <c r="A4" s="139" t="s">
        <v>246</v>
      </c>
      <c r="B4" s="15">
        <v>50.890976548163906</v>
      </c>
      <c r="C4" s="15">
        <v>37.917570061249847</v>
      </c>
      <c r="D4" s="32">
        <v>0.34214762354121242</v>
      </c>
      <c r="E4" s="15">
        <v>44.896115960623476</v>
      </c>
      <c r="F4" s="32">
        <v>0.13352737668439452</v>
      </c>
      <c r="G4" s="56"/>
      <c r="H4" s="15">
        <v>95.787092508787438</v>
      </c>
      <c r="I4" s="15">
        <v>74.946312186000029</v>
      </c>
      <c r="J4" s="32">
        <v>0.2780761282965496</v>
      </c>
      <c r="K4" s="56"/>
    </row>
    <row r="5" spans="1:11">
      <c r="A5" s="62" t="s">
        <v>247</v>
      </c>
      <c r="B5" s="16">
        <v>0.36686885822897797</v>
      </c>
      <c r="C5" s="16">
        <v>0.36166515596974985</v>
      </c>
      <c r="D5" s="33" t="s">
        <v>248</v>
      </c>
      <c r="E5" s="16">
        <v>0.35862307842881969</v>
      </c>
      <c r="F5" s="33" t="s">
        <v>249</v>
      </c>
      <c r="G5" s="51"/>
      <c r="H5" s="16">
        <v>0.36295729095833484</v>
      </c>
      <c r="I5" s="16">
        <v>0.38049499710542661</v>
      </c>
      <c r="J5" s="33" t="s">
        <v>168</v>
      </c>
      <c r="K5" s="51"/>
    </row>
    <row r="6" spans="1:11" ht="3.75" customHeight="1">
      <c r="A6" s="139"/>
      <c r="B6" s="34"/>
      <c r="C6" s="34"/>
      <c r="D6" s="34"/>
      <c r="E6" s="34"/>
      <c r="F6" s="34"/>
      <c r="G6" s="51"/>
      <c r="H6" s="34"/>
      <c r="I6" s="34"/>
      <c r="J6" s="34"/>
      <c r="K6" s="51"/>
    </row>
    <row r="7" spans="1:11" s="6" customFormat="1">
      <c r="A7" s="139" t="s">
        <v>250</v>
      </c>
      <c r="B7" s="15">
        <v>22.79594593738744</v>
      </c>
      <c r="C7" s="15">
        <v>11.331140090467118</v>
      </c>
      <c r="D7" s="32">
        <v>1.0117963201748479</v>
      </c>
      <c r="E7" s="15">
        <v>20.686251020672383</v>
      </c>
      <c r="F7" s="32">
        <v>0.10198536770180233</v>
      </c>
      <c r="G7" s="51"/>
      <c r="H7" s="15">
        <v>43.482196958059738</v>
      </c>
      <c r="I7" s="15">
        <v>26.840052505096093</v>
      </c>
      <c r="J7" s="32">
        <v>0.62004887843657608</v>
      </c>
      <c r="K7" s="51"/>
    </row>
    <row r="8" spans="1:11" s="6" customFormat="1">
      <c r="A8" s="62" t="s">
        <v>251</v>
      </c>
      <c r="B8" s="16">
        <v>0.16523538554695319</v>
      </c>
      <c r="C8" s="16">
        <v>0.20474391823120858</v>
      </c>
      <c r="D8" s="33" t="s">
        <v>252</v>
      </c>
      <c r="E8" s="16">
        <v>0.20603741168343787</v>
      </c>
      <c r="F8" s="33" t="s">
        <v>190</v>
      </c>
      <c r="G8" s="56"/>
      <c r="H8" s="16">
        <v>0.18242168692251112</v>
      </c>
      <c r="I8" s="16">
        <v>0.24085722460012737</v>
      </c>
      <c r="J8" s="33" t="s">
        <v>191</v>
      </c>
      <c r="K8" s="56"/>
    </row>
    <row r="9" spans="1:11" ht="3.75" customHeight="1">
      <c r="A9" s="79"/>
      <c r="B9" s="34"/>
      <c r="C9" s="34"/>
      <c r="D9" s="34"/>
      <c r="E9" s="34"/>
      <c r="F9" s="34"/>
      <c r="G9" s="51"/>
      <c r="H9" s="34"/>
      <c r="I9" s="34"/>
      <c r="J9" s="34"/>
      <c r="K9" s="51"/>
    </row>
    <row r="10" spans="1:11">
      <c r="A10" s="35" t="s">
        <v>253</v>
      </c>
      <c r="B10" s="140">
        <v>73.686922485551278</v>
      </c>
      <c r="C10" s="140">
        <v>49.248710151716963</v>
      </c>
      <c r="D10" s="141">
        <v>0.49622035295034661</v>
      </c>
      <c r="E10" s="140">
        <v>65.582366981295749</v>
      </c>
      <c r="F10" s="30">
        <v>0.12357827076547823</v>
      </c>
      <c r="G10" s="51"/>
      <c r="H10" s="140">
        <v>139.26928946684697</v>
      </c>
      <c r="I10" s="140">
        <v>101.78636469109615</v>
      </c>
      <c r="J10" s="30">
        <v>0.36825094293823102</v>
      </c>
      <c r="K10" s="51"/>
    </row>
    <row r="11" spans="1:11">
      <c r="A11" s="62" t="s">
        <v>254</v>
      </c>
      <c r="B11" s="16">
        <v>0.26632783007927108</v>
      </c>
      <c r="C11" s="16">
        <v>0.30744965521217632</v>
      </c>
      <c r="D11" s="33" t="s">
        <v>190</v>
      </c>
      <c r="E11" s="16">
        <v>0.29071394074349843</v>
      </c>
      <c r="F11" s="33" t="s">
        <v>255</v>
      </c>
      <c r="G11" s="51"/>
      <c r="H11" s="16">
        <v>0.27728070318037068</v>
      </c>
      <c r="I11" s="16">
        <v>0.33004006199122221</v>
      </c>
      <c r="J11" s="33" t="s">
        <v>256</v>
      </c>
      <c r="K11" s="51"/>
    </row>
    <row r="12" spans="1:11">
      <c r="G12" s="56"/>
      <c r="K12" s="56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3AE8-0BDE-41E0-A8D1-65DE2ABBF95E}">
  <sheetPr>
    <tabColor rgb="FF00B050"/>
  </sheetPr>
  <dimension ref="A1:K29"/>
  <sheetViews>
    <sheetView showGridLines="0" topLeftCell="A5" zoomScaleNormal="100" workbookViewId="0">
      <selection activeCell="A13" sqref="A13"/>
    </sheetView>
  </sheetViews>
  <sheetFormatPr defaultRowHeight="11.25" outlineLevelRow="1" outlineLevelCol="1"/>
  <cols>
    <col min="1" max="1" width="39.25" style="3" customWidth="1"/>
    <col min="2" max="4" width="7.5" style="3" customWidth="1"/>
    <col min="5" max="6" width="7.5" style="3" hidden="1" customWidth="1" outlineLevel="1"/>
    <col min="7" max="7" width="1" style="38" customWidth="1" collapsed="1"/>
    <col min="8" max="9" width="7.5" style="34" customWidth="1"/>
    <col min="10" max="10" width="7.5" style="43" customWidth="1"/>
    <col min="11" max="11" width="1.75" style="34" customWidth="1"/>
    <col min="12" max="16384" width="9" style="3"/>
  </cols>
  <sheetData>
    <row r="1" spans="1:11">
      <c r="B1" s="25"/>
    </row>
    <row r="2" spans="1:11" ht="33" customHeight="1">
      <c r="A2" s="41" t="s">
        <v>257</v>
      </c>
      <c r="B2" s="42" t="s">
        <v>174</v>
      </c>
      <c r="C2" s="42" t="s">
        <v>175</v>
      </c>
      <c r="D2" s="42" t="s">
        <v>208</v>
      </c>
      <c r="E2" s="42" t="s">
        <v>1</v>
      </c>
      <c r="F2" s="42" t="s">
        <v>188</v>
      </c>
      <c r="G2" s="43"/>
      <c r="H2" s="44" t="s">
        <v>176</v>
      </c>
      <c r="I2" s="44" t="s">
        <v>177</v>
      </c>
      <c r="J2" s="44" t="s">
        <v>208</v>
      </c>
      <c r="K2" s="43"/>
    </row>
    <row r="3" spans="1:11" ht="3.75" customHeight="1">
      <c r="A3" s="79"/>
      <c r="B3" s="18"/>
      <c r="C3" s="18"/>
      <c r="D3" s="10" t="s">
        <v>171</v>
      </c>
      <c r="E3" s="18"/>
      <c r="F3" s="10" t="s">
        <v>171</v>
      </c>
      <c r="G3" s="47"/>
      <c r="H3" s="18"/>
      <c r="I3" s="18"/>
      <c r="J3" s="27" t="s">
        <v>171</v>
      </c>
      <c r="K3" s="27"/>
    </row>
    <row r="4" spans="1:11" s="6" customFormat="1">
      <c r="A4" s="35" t="s">
        <v>258</v>
      </c>
      <c r="B4" s="140">
        <v>70.712416711552109</v>
      </c>
      <c r="C4" s="140">
        <v>45.464097940989681</v>
      </c>
      <c r="D4" s="30">
        <v>0.55534630431540921</v>
      </c>
      <c r="E4" s="140">
        <v>56.582751067910053</v>
      </c>
      <c r="F4" s="30">
        <v>0.24971683732174443</v>
      </c>
      <c r="G4" s="47"/>
      <c r="H4" s="140">
        <v>127.29516777946228</v>
      </c>
      <c r="I4" s="140">
        <v>92.741675112635861</v>
      </c>
      <c r="J4" s="30">
        <v>0.37257783649972676</v>
      </c>
      <c r="K4" s="47"/>
    </row>
    <row r="5" spans="1:11" s="142" customFormat="1">
      <c r="A5" s="62" t="s">
        <v>110</v>
      </c>
      <c r="B5" s="16">
        <v>0.25557702597963189</v>
      </c>
      <c r="C5" s="16">
        <v>0.28382309289784674</v>
      </c>
      <c r="D5" s="33" t="s">
        <v>259</v>
      </c>
      <c r="E5" s="16">
        <v>0.2508203850853985</v>
      </c>
      <c r="F5" s="33" t="s">
        <v>248</v>
      </c>
      <c r="G5" s="47"/>
      <c r="H5" s="16">
        <v>0.25344060968843307</v>
      </c>
      <c r="I5" s="16">
        <v>0.30071285379171842</v>
      </c>
      <c r="J5" s="33" t="s">
        <v>260</v>
      </c>
      <c r="K5" s="47"/>
    </row>
    <row r="6" spans="1:11" ht="3.75" customHeight="1">
      <c r="A6" s="139"/>
      <c r="B6" s="15"/>
      <c r="C6" s="15"/>
      <c r="D6" s="32"/>
      <c r="E6" s="15"/>
      <c r="F6" s="27"/>
      <c r="G6" s="118"/>
      <c r="H6" s="15"/>
      <c r="I6" s="15"/>
      <c r="J6" s="27"/>
      <c r="K6" s="118"/>
    </row>
    <row r="7" spans="1:11" ht="10.5" customHeight="1">
      <c r="A7" s="67" t="s">
        <v>169</v>
      </c>
      <c r="B7" s="15">
        <v>4.6747682999999993</v>
      </c>
      <c r="C7" s="15">
        <v>0</v>
      </c>
      <c r="D7" s="32" t="s">
        <v>261</v>
      </c>
      <c r="E7" s="15">
        <v>1.8760692299999999</v>
      </c>
      <c r="F7" s="32">
        <v>1.49178880248465</v>
      </c>
      <c r="G7" s="47"/>
      <c r="H7" s="15">
        <v>6.5508375299999999</v>
      </c>
      <c r="I7" s="15">
        <v>0</v>
      </c>
      <c r="J7" s="32" t="s">
        <v>261</v>
      </c>
      <c r="K7" s="47"/>
    </row>
    <row r="8" spans="1:11" ht="10.5" hidden="1" customHeight="1">
      <c r="A8" s="67" t="s">
        <v>170</v>
      </c>
      <c r="B8" s="15">
        <v>0</v>
      </c>
      <c r="C8" s="15">
        <v>0</v>
      </c>
      <c r="D8" s="32" t="s">
        <v>171</v>
      </c>
      <c r="E8" s="15">
        <v>0</v>
      </c>
      <c r="F8" s="32" t="s">
        <v>171</v>
      </c>
      <c r="G8" s="47"/>
      <c r="H8" s="15">
        <v>0</v>
      </c>
      <c r="I8" s="15">
        <v>0</v>
      </c>
      <c r="J8" s="32" t="s">
        <v>171</v>
      </c>
      <c r="K8" s="47"/>
    </row>
    <row r="9" spans="1:11" ht="10.5" customHeight="1">
      <c r="A9" s="67" t="s">
        <v>181</v>
      </c>
      <c r="B9" s="15">
        <v>0.78816380000000019</v>
      </c>
      <c r="C9" s="15">
        <v>3.2076234500000003</v>
      </c>
      <c r="D9" s="32">
        <v>-0.75428418818923393</v>
      </c>
      <c r="E9" s="15">
        <v>0.79470561365865089</v>
      </c>
      <c r="F9" s="32">
        <v>-8.2317446186565002E-3</v>
      </c>
      <c r="G9" s="47"/>
      <c r="H9" s="15">
        <v>1.582869413658651</v>
      </c>
      <c r="I9" s="15">
        <v>7.0149833699999977</v>
      </c>
      <c r="J9" s="32">
        <v>-0.77435877889206584</v>
      </c>
      <c r="K9" s="47"/>
    </row>
    <row r="10" spans="1:11" ht="10.5" customHeight="1">
      <c r="A10" s="67" t="s">
        <v>262</v>
      </c>
      <c r="B10" s="15">
        <v>-7.6984541665290669</v>
      </c>
      <c r="C10" s="15">
        <v>0</v>
      </c>
      <c r="D10" s="32" t="s">
        <v>261</v>
      </c>
      <c r="E10" s="15">
        <v>0</v>
      </c>
      <c r="F10" s="32" t="s">
        <v>261</v>
      </c>
      <c r="G10" s="118"/>
      <c r="H10" s="15">
        <v>-7.6984541665290669</v>
      </c>
      <c r="I10" s="15">
        <v>0</v>
      </c>
      <c r="J10" s="32" t="s">
        <v>261</v>
      </c>
      <c r="K10" s="118"/>
    </row>
    <row r="11" spans="1:11" outlineLevel="1">
      <c r="A11" s="67" t="s">
        <v>117</v>
      </c>
      <c r="B11" s="15">
        <v>0</v>
      </c>
      <c r="C11" s="15">
        <v>0.13005955</v>
      </c>
      <c r="D11" s="32" t="s">
        <v>261</v>
      </c>
      <c r="E11" s="15">
        <v>0</v>
      </c>
      <c r="F11" s="32" t="s">
        <v>261</v>
      </c>
      <c r="G11" s="47"/>
      <c r="H11" s="15">
        <v>0</v>
      </c>
      <c r="I11" s="15">
        <v>0.27744312999999998</v>
      </c>
      <c r="J11" s="32">
        <v>-1</v>
      </c>
      <c r="K11" s="47"/>
    </row>
    <row r="12" spans="1:11">
      <c r="A12" s="65" t="s">
        <v>104</v>
      </c>
      <c r="B12" s="143">
        <v>-2.2355220665290672</v>
      </c>
      <c r="C12" s="143">
        <v>3.3376830000000002</v>
      </c>
      <c r="D12" s="36">
        <v>-1.6697826206170769</v>
      </c>
      <c r="E12" s="143">
        <v>2.6707748436586507</v>
      </c>
      <c r="F12" s="36">
        <v>-1.8370312727173443</v>
      </c>
      <c r="G12" s="118"/>
      <c r="H12" s="143">
        <v>0.4352527771295836</v>
      </c>
      <c r="I12" s="143">
        <v>7.2924264999999986</v>
      </c>
      <c r="J12" s="36">
        <v>-0.94031441014460915</v>
      </c>
      <c r="K12" s="47"/>
    </row>
    <row r="13" spans="1:11" s="6" customFormat="1">
      <c r="A13" s="35" t="s">
        <v>263</v>
      </c>
      <c r="B13" s="140">
        <v>68.47689464502308</v>
      </c>
      <c r="C13" s="140">
        <v>48.801780940989666</v>
      </c>
      <c r="D13" s="30">
        <v>0.40316384616832424</v>
      </c>
      <c r="E13" s="140">
        <v>59.253525911568772</v>
      </c>
      <c r="F13" s="30">
        <v>0.15565940746242601</v>
      </c>
      <c r="G13" s="47"/>
      <c r="H13" s="140">
        <v>127.73042055659187</v>
      </c>
      <c r="I13" s="140">
        <v>100.03410161263579</v>
      </c>
      <c r="J13" s="30">
        <v>0.27686877272317711</v>
      </c>
      <c r="K13" s="47"/>
    </row>
    <row r="14" spans="1:11" s="142" customFormat="1">
      <c r="A14" s="62" t="s">
        <v>111</v>
      </c>
      <c r="B14" s="16">
        <v>0.24749714258933631</v>
      </c>
      <c r="C14" s="16">
        <v>0.3046595672825827</v>
      </c>
      <c r="D14" s="33" t="s">
        <v>264</v>
      </c>
      <c r="E14" s="16">
        <v>0.26265941309516933</v>
      </c>
      <c r="F14" s="33" t="s">
        <v>265</v>
      </c>
      <c r="G14" s="118"/>
      <c r="H14" s="16">
        <v>0.25430718405357644</v>
      </c>
      <c r="I14" s="16">
        <v>0.32435838727187177</v>
      </c>
      <c r="J14" s="33" t="s">
        <v>266</v>
      </c>
      <c r="K14" s="118"/>
    </row>
    <row r="15" spans="1:11" ht="3.75" customHeight="1">
      <c r="A15" s="79"/>
      <c r="B15" s="15"/>
      <c r="C15" s="15"/>
      <c r="D15" s="10" t="s">
        <v>171</v>
      </c>
      <c r="E15" s="15"/>
      <c r="F15" s="10" t="s">
        <v>171</v>
      </c>
      <c r="G15" s="47"/>
      <c r="H15" s="10"/>
      <c r="I15" s="10"/>
      <c r="J15" s="10" t="s">
        <v>171</v>
      </c>
      <c r="K15" s="47"/>
    </row>
    <row r="16" spans="1:11">
      <c r="G16" s="47"/>
      <c r="H16" s="3"/>
      <c r="I16" s="3"/>
      <c r="J16" s="3" t="s">
        <v>171</v>
      </c>
      <c r="K16" s="47"/>
    </row>
    <row r="17" spans="1:11" s="135" customFormat="1" ht="11.25" customHeight="1">
      <c r="A17" s="135" t="s">
        <v>267</v>
      </c>
    </row>
    <row r="18" spans="1:11" s="4" customFormat="1" ht="11.25" customHeight="1">
      <c r="B18" s="25"/>
      <c r="G18" s="47"/>
    </row>
    <row r="19" spans="1:11" ht="33" customHeight="1">
      <c r="A19" s="41" t="s">
        <v>268</v>
      </c>
      <c r="B19" s="42" t="s">
        <v>174</v>
      </c>
      <c r="C19" s="42" t="s">
        <v>175</v>
      </c>
      <c r="D19" s="42" t="s">
        <v>208</v>
      </c>
      <c r="E19" s="42" t="s">
        <v>1</v>
      </c>
      <c r="F19" s="42" t="s">
        <v>188</v>
      </c>
      <c r="G19" s="43"/>
      <c r="H19" s="44" t="s">
        <v>176</v>
      </c>
      <c r="I19" s="44" t="s">
        <v>177</v>
      </c>
      <c r="J19" s="44" t="s">
        <v>208</v>
      </c>
      <c r="K19" s="47"/>
    </row>
    <row r="20" spans="1:11" ht="3.75" customHeight="1">
      <c r="A20" s="79"/>
      <c r="G20" s="47"/>
      <c r="H20" s="128"/>
      <c r="I20" s="128"/>
      <c r="J20" s="117" t="s">
        <v>171</v>
      </c>
      <c r="K20" s="47"/>
    </row>
    <row r="21" spans="1:11">
      <c r="A21" s="139" t="s">
        <v>246</v>
      </c>
      <c r="B21" s="15">
        <v>61.418684739754042</v>
      </c>
      <c r="C21" s="15">
        <v>43.889882935520319</v>
      </c>
      <c r="D21" s="32">
        <v>0.39938137520179096</v>
      </c>
      <c r="E21" s="15">
        <v>52.196839186178885</v>
      </c>
      <c r="F21" s="32">
        <v>0.17667440590956307</v>
      </c>
      <c r="G21" s="47"/>
      <c r="H21" s="15">
        <v>113.61552392593293</v>
      </c>
      <c r="I21" s="15">
        <v>87.317000618699851</v>
      </c>
      <c r="J21" s="32">
        <v>0.30118445572901398</v>
      </c>
      <c r="K21" s="47"/>
    </row>
    <row r="22" spans="1:11">
      <c r="A22" s="62" t="s">
        <v>269</v>
      </c>
      <c r="B22" s="16">
        <v>0.44276223945268489</v>
      </c>
      <c r="C22" s="16">
        <v>0.41863023742629024</v>
      </c>
      <c r="D22" s="33" t="s">
        <v>270</v>
      </c>
      <c r="E22" s="16">
        <v>0.41694010166980083</v>
      </c>
      <c r="F22" s="33" t="s">
        <v>271</v>
      </c>
      <c r="G22" s="47"/>
      <c r="H22" s="16">
        <v>0.43051293963417242</v>
      </c>
      <c r="I22" s="16">
        <v>0.44329975590010312</v>
      </c>
      <c r="J22" s="33" t="s">
        <v>272</v>
      </c>
      <c r="K22" s="47"/>
    </row>
    <row r="23" spans="1:11" ht="3.75" customHeight="1">
      <c r="A23" s="139"/>
      <c r="B23" s="34"/>
      <c r="C23" s="34"/>
      <c r="D23" s="32"/>
      <c r="E23" s="34"/>
      <c r="F23" s="32"/>
      <c r="G23" s="47"/>
      <c r="J23" s="32"/>
      <c r="K23" s="47"/>
    </row>
    <row r="24" spans="1:11" s="6" customFormat="1">
      <c r="A24" s="139" t="s">
        <v>250</v>
      </c>
      <c r="B24" s="15">
        <v>7.0582099052690443</v>
      </c>
      <c r="C24" s="15">
        <v>4.9118980054693369</v>
      </c>
      <c r="D24" s="32">
        <v>0.4369618215626252</v>
      </c>
      <c r="E24" s="15">
        <v>7.0566867253898806</v>
      </c>
      <c r="F24" s="32">
        <v>2.1584915675565419E-4</v>
      </c>
      <c r="G24" s="47"/>
      <c r="H24" s="15">
        <v>14.114896630658928</v>
      </c>
      <c r="I24" s="15">
        <v>12.717100993935972</v>
      </c>
      <c r="J24" s="32">
        <v>0.10991464464971079</v>
      </c>
      <c r="K24" s="47"/>
    </row>
    <row r="25" spans="1:11" s="6" customFormat="1">
      <c r="A25" s="62" t="s">
        <v>273</v>
      </c>
      <c r="B25" s="16">
        <v>5.1161116023515009E-2</v>
      </c>
      <c r="C25" s="16">
        <v>8.8753756070664908E-2</v>
      </c>
      <c r="D25" s="33" t="s">
        <v>236</v>
      </c>
      <c r="E25" s="16">
        <v>7.0285401956460811E-2</v>
      </c>
      <c r="F25" s="33" t="s">
        <v>193</v>
      </c>
      <c r="G25" s="47"/>
      <c r="H25" s="16">
        <v>5.9216493973044314E-2</v>
      </c>
      <c r="I25" s="16">
        <v>0.11412070262445909</v>
      </c>
      <c r="J25" s="33" t="s">
        <v>196</v>
      </c>
      <c r="K25" s="47"/>
    </row>
    <row r="26" spans="1:11" ht="3.75" customHeight="1">
      <c r="A26" s="79"/>
      <c r="B26" s="34"/>
      <c r="C26" s="34"/>
      <c r="D26" s="34"/>
      <c r="E26" s="34"/>
      <c r="F26" s="34"/>
      <c r="G26" s="47"/>
      <c r="J26" s="34"/>
      <c r="K26" s="47"/>
    </row>
    <row r="27" spans="1:11">
      <c r="A27" s="35" t="s">
        <v>263</v>
      </c>
      <c r="B27" s="140">
        <v>68.47689464502308</v>
      </c>
      <c r="C27" s="140">
        <v>48.801780940989666</v>
      </c>
      <c r="D27" s="141">
        <v>0.40316384616832424</v>
      </c>
      <c r="E27" s="140">
        <v>59.253525911568772</v>
      </c>
      <c r="F27" s="30">
        <v>0.15565940746242601</v>
      </c>
      <c r="G27" s="47"/>
      <c r="H27" s="140">
        <v>127.73042055659187</v>
      </c>
      <c r="I27" s="140">
        <v>100.03410161263579</v>
      </c>
      <c r="J27" s="30">
        <v>0.27686877272317711</v>
      </c>
      <c r="K27" s="47"/>
    </row>
    <row r="28" spans="1:11">
      <c r="A28" s="62" t="s">
        <v>111</v>
      </c>
      <c r="B28" s="16">
        <v>0.24749714258933631</v>
      </c>
      <c r="C28" s="16">
        <v>0.3046595672825827</v>
      </c>
      <c r="D28" s="33" t="s">
        <v>264</v>
      </c>
      <c r="E28" s="16">
        <v>0.26265941309516933</v>
      </c>
      <c r="F28" s="33" t="s">
        <v>265</v>
      </c>
      <c r="G28" s="47"/>
      <c r="H28" s="16">
        <v>0.25430718405357644</v>
      </c>
      <c r="I28" s="16">
        <v>0.32435838727187177</v>
      </c>
      <c r="J28" s="33" t="s">
        <v>266</v>
      </c>
      <c r="K28" s="47"/>
    </row>
    <row r="29" spans="1:11" ht="14.25">
      <c r="G29" s="47"/>
      <c r="H29" s="4"/>
      <c r="I29" s="4"/>
      <c r="J29" s="4"/>
      <c r="K29" s="47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9DCE-2D86-4D82-B13E-3B73F93E00F0}">
  <sheetPr>
    <tabColor rgb="FF00B050"/>
  </sheetPr>
  <dimension ref="A1:J29"/>
  <sheetViews>
    <sheetView showGridLines="0" topLeftCell="A7" workbookViewId="0">
      <selection activeCell="A13" sqref="A13"/>
    </sheetView>
  </sheetViews>
  <sheetFormatPr defaultRowHeight="11.25" outlineLevelRow="1" outlineLevelCol="1"/>
  <cols>
    <col min="1" max="1" width="39.25" style="3" customWidth="1"/>
    <col min="2" max="4" width="7.5" style="3" customWidth="1"/>
    <col min="5" max="6" width="7.5" style="3" customWidth="1" outlineLevel="1"/>
    <col min="7" max="7" width="1" style="38" customWidth="1"/>
    <col min="8" max="8" width="7.5" style="38" customWidth="1"/>
    <col min="9" max="10" width="7.5" style="3" customWidth="1"/>
    <col min="11" max="16384" width="9" style="3"/>
  </cols>
  <sheetData>
    <row r="1" spans="1:10">
      <c r="B1" s="25"/>
      <c r="I1" s="38"/>
      <c r="J1" s="40"/>
    </row>
    <row r="2" spans="1:10" ht="33" customHeight="1">
      <c r="A2" s="21" t="s">
        <v>274</v>
      </c>
      <c r="B2" s="42" t="s">
        <v>174</v>
      </c>
      <c r="C2" s="42" t="s">
        <v>175</v>
      </c>
      <c r="D2" s="42" t="s">
        <v>208</v>
      </c>
      <c r="E2" s="42" t="s">
        <v>1</v>
      </c>
      <c r="F2" s="42" t="s">
        <v>188</v>
      </c>
      <c r="G2" s="43"/>
      <c r="H2" s="44" t="s">
        <v>176</v>
      </c>
      <c r="I2" s="44" t="s">
        <v>177</v>
      </c>
      <c r="J2" s="44" t="s">
        <v>208</v>
      </c>
    </row>
    <row r="3" spans="1:10" ht="3.75" customHeight="1">
      <c r="A3" s="139"/>
      <c r="B3" s="18"/>
      <c r="C3" s="18"/>
      <c r="D3" s="27" t="s">
        <v>171</v>
      </c>
      <c r="E3" s="18"/>
      <c r="F3" s="27" t="s">
        <v>171</v>
      </c>
      <c r="G3" s="47"/>
      <c r="H3" s="46"/>
      <c r="I3" s="46"/>
      <c r="J3" s="47" t="s">
        <v>171</v>
      </c>
    </row>
    <row r="4" spans="1:10" s="6" customFormat="1" outlineLevel="1">
      <c r="A4" s="35" t="s">
        <v>5</v>
      </c>
      <c r="B4" s="140">
        <v>276.67751606589047</v>
      </c>
      <c r="C4" s="140">
        <v>160.18463288804008</v>
      </c>
      <c r="D4" s="30">
        <v>0.72724131570893102</v>
      </c>
      <c r="E4" s="140">
        <v>225.59071922581148</v>
      </c>
      <c r="F4" s="144">
        <v>0.22645788361950392</v>
      </c>
      <c r="G4" s="51"/>
      <c r="H4" s="140">
        <v>502.2682352917019</v>
      </c>
      <c r="I4" s="140">
        <v>308.40608887597193</v>
      </c>
      <c r="J4" s="30">
        <v>0.62859377103184633</v>
      </c>
    </row>
    <row r="5" spans="1:10" ht="3.75" customHeight="1" outlineLevel="1">
      <c r="A5" s="139"/>
      <c r="B5" s="15"/>
      <c r="C5" s="15"/>
      <c r="D5" s="145"/>
      <c r="E5" s="15"/>
      <c r="F5" s="145"/>
      <c r="G5" s="51"/>
      <c r="H5" s="15"/>
      <c r="I5" s="15"/>
      <c r="J5" s="32"/>
    </row>
    <row r="6" spans="1:10" s="6" customFormat="1">
      <c r="A6" s="35" t="s">
        <v>73</v>
      </c>
      <c r="B6" s="140">
        <v>37.302164969229722</v>
      </c>
      <c r="C6" s="140">
        <v>22.796683665186269</v>
      </c>
      <c r="D6" s="30">
        <v>0.63629787196614718</v>
      </c>
      <c r="E6" s="140">
        <v>26.102631850506128</v>
      </c>
      <c r="F6" s="30">
        <v>0.42905762081253251</v>
      </c>
      <c r="G6" s="56"/>
      <c r="H6" s="140">
        <v>63.404796819735786</v>
      </c>
      <c r="I6" s="140">
        <v>49.703430660028303</v>
      </c>
      <c r="J6" s="30">
        <v>0.27566238341624527</v>
      </c>
    </row>
    <row r="7" spans="1:10" s="148" customFormat="1">
      <c r="A7" s="146" t="s">
        <v>109</v>
      </c>
      <c r="B7" s="16">
        <v>0.13482181530192083</v>
      </c>
      <c r="C7" s="16">
        <v>0.14231504766827319</v>
      </c>
      <c r="D7" s="147">
        <v>-0.7</v>
      </c>
      <c r="E7" s="16">
        <v>0.11570791537916926</v>
      </c>
      <c r="F7" s="147">
        <v>1.9</v>
      </c>
      <c r="G7" s="51"/>
      <c r="H7" s="16">
        <v>0.12623692354925098</v>
      </c>
      <c r="I7" s="16">
        <v>0.16116228716877556</v>
      </c>
      <c r="J7" s="147">
        <v>-3.5</v>
      </c>
    </row>
    <row r="8" spans="1:10" ht="3.75" customHeight="1">
      <c r="A8" s="139"/>
      <c r="B8" s="15"/>
      <c r="C8" s="15"/>
      <c r="D8" s="145"/>
      <c r="E8" s="15"/>
      <c r="F8" s="145"/>
      <c r="G8" s="51"/>
      <c r="H8" s="15"/>
      <c r="I8" s="15"/>
      <c r="J8" s="32"/>
    </row>
    <row r="9" spans="1:10">
      <c r="A9" s="139" t="s">
        <v>103</v>
      </c>
      <c r="B9" s="15">
        <v>-0.21417909964706633</v>
      </c>
      <c r="C9" s="15">
        <v>-9.1704618900000003</v>
      </c>
      <c r="D9" s="32">
        <v>-0.97664467698397839</v>
      </c>
      <c r="E9" s="15">
        <v>-14.561287991186193</v>
      </c>
      <c r="F9" s="32">
        <v>-0.98529119815659805</v>
      </c>
      <c r="G9" s="51"/>
      <c r="H9" s="15">
        <v>-14.775467090833247</v>
      </c>
      <c r="I9" s="15">
        <v>-27.495737151287518</v>
      </c>
      <c r="J9" s="32">
        <v>-0.46262698797506618</v>
      </c>
    </row>
    <row r="10" spans="1:10">
      <c r="A10" s="139" t="s">
        <v>107</v>
      </c>
      <c r="B10" s="15">
        <v>-10.365173779999997</v>
      </c>
      <c r="C10" s="15">
        <v>-2.4825733100000003</v>
      </c>
      <c r="D10" s="32">
        <v>3.1751732922642262</v>
      </c>
      <c r="E10" s="15">
        <v>-2.0908679099999996</v>
      </c>
      <c r="F10" s="32">
        <v>3.9573546613951329</v>
      </c>
      <c r="G10" s="56"/>
      <c r="H10" s="15">
        <v>-12.456041689999998</v>
      </c>
      <c r="I10" s="15">
        <v>-3.6406511000000026</v>
      </c>
      <c r="J10" s="32">
        <v>2.4213774810774886</v>
      </c>
    </row>
    <row r="11" spans="1:10" s="6" customFormat="1">
      <c r="A11" s="35" t="s">
        <v>87</v>
      </c>
      <c r="B11" s="140">
        <v>26.722812089582657</v>
      </c>
      <c r="C11" s="140">
        <v>11.143648465186269</v>
      </c>
      <c r="D11" s="30">
        <v>1.3980307861529422</v>
      </c>
      <c r="E11" s="140">
        <v>9.4504759493199355</v>
      </c>
      <c r="F11" s="30">
        <v>1.8276683875911726</v>
      </c>
      <c r="G11" s="51"/>
      <c r="H11" s="140">
        <v>36.173288038902541</v>
      </c>
      <c r="I11" s="140">
        <v>18.567042408740782</v>
      </c>
      <c r="J11" s="30">
        <v>0.94825256724104268</v>
      </c>
    </row>
    <row r="12" spans="1:10" s="148" customFormat="1">
      <c r="A12" s="146" t="s">
        <v>112</v>
      </c>
      <c r="B12" s="16">
        <v>9.6584689892975056E-2</v>
      </c>
      <c r="C12" s="16">
        <v>6.9567525075735839E-2</v>
      </c>
      <c r="D12" s="147">
        <v>2.7</v>
      </c>
      <c r="E12" s="16">
        <v>4.1892130942941017E-2</v>
      </c>
      <c r="F12" s="147">
        <v>5.5</v>
      </c>
      <c r="G12" s="51"/>
      <c r="H12" s="16">
        <v>7.2019860101035865E-2</v>
      </c>
      <c r="I12" s="16">
        <v>6.0203229049111517E-2</v>
      </c>
      <c r="J12" s="147">
        <v>1.2</v>
      </c>
    </row>
    <row r="13" spans="1:10">
      <c r="A13" s="34"/>
      <c r="B13" s="27"/>
      <c r="C13" s="149"/>
      <c r="D13" s="27"/>
      <c r="E13" s="27"/>
      <c r="F13" s="27"/>
      <c r="G13" s="51"/>
      <c r="H13" s="15"/>
      <c r="I13" s="15"/>
      <c r="J13" s="32"/>
    </row>
    <row r="14" spans="1:10">
      <c r="A14" s="34"/>
      <c r="B14" s="27"/>
      <c r="C14" s="27"/>
      <c r="D14" s="27"/>
      <c r="E14" s="27"/>
      <c r="F14" s="27"/>
      <c r="G14" s="56"/>
      <c r="H14" s="15"/>
      <c r="I14" s="15"/>
      <c r="J14" s="32"/>
    </row>
    <row r="15" spans="1:10" ht="33" customHeight="1">
      <c r="A15" s="21" t="s">
        <v>275</v>
      </c>
      <c r="B15" s="150" t="s">
        <v>174</v>
      </c>
      <c r="C15" s="150" t="s">
        <v>175</v>
      </c>
      <c r="D15" s="150" t="s">
        <v>208</v>
      </c>
      <c r="E15" s="150" t="s">
        <v>1</v>
      </c>
      <c r="F15" s="150" t="s">
        <v>188</v>
      </c>
      <c r="G15" s="51"/>
      <c r="H15" s="151" t="s">
        <v>176</v>
      </c>
      <c r="I15" s="151" t="s">
        <v>177</v>
      </c>
      <c r="J15" s="151" t="s">
        <v>208</v>
      </c>
    </row>
    <row r="16" spans="1:10" ht="3.75" customHeight="1">
      <c r="A16" s="139"/>
      <c r="B16" s="18"/>
      <c r="C16" s="18"/>
      <c r="D16" s="27" t="s">
        <v>171</v>
      </c>
      <c r="E16" s="18"/>
      <c r="F16" s="27" t="s">
        <v>171</v>
      </c>
      <c r="G16" s="51"/>
      <c r="H16" s="46"/>
      <c r="I16" s="46"/>
      <c r="J16" s="47" t="s">
        <v>171</v>
      </c>
    </row>
    <row r="17" spans="1:10" s="6" customFormat="1">
      <c r="A17" s="35" t="s">
        <v>87</v>
      </c>
      <c r="B17" s="140">
        <v>26.722812089582657</v>
      </c>
      <c r="C17" s="140">
        <v>11.143648465186269</v>
      </c>
      <c r="D17" s="30">
        <v>1.3980307861529422</v>
      </c>
      <c r="E17" s="140">
        <v>9.4504759493199355</v>
      </c>
      <c r="F17" s="30">
        <v>1.8276683875911726</v>
      </c>
      <c r="G17" s="51"/>
      <c r="H17" s="140">
        <v>36.173288038902541</v>
      </c>
      <c r="I17" s="140">
        <v>18.567042408740782</v>
      </c>
      <c r="J17" s="30">
        <v>0.94825256724104268</v>
      </c>
    </row>
    <row r="18" spans="1:10" s="142" customFormat="1">
      <c r="A18" s="62" t="s">
        <v>276</v>
      </c>
      <c r="B18" s="16">
        <v>9.6584689892975056E-2</v>
      </c>
      <c r="C18" s="16">
        <v>6.9567525075735839E-2</v>
      </c>
      <c r="D18" s="147">
        <v>2.7</v>
      </c>
      <c r="E18" s="16">
        <v>4.1892130942941017E-2</v>
      </c>
      <c r="F18" s="147">
        <v>5.5</v>
      </c>
      <c r="G18" s="51"/>
      <c r="H18" s="16">
        <v>7.2019860101035865E-2</v>
      </c>
      <c r="I18" s="16">
        <v>6.0203229049111517E-2</v>
      </c>
      <c r="J18" s="147">
        <v>1.2</v>
      </c>
    </row>
    <row r="19" spans="1:10" ht="3.75" customHeight="1">
      <c r="A19" s="139"/>
      <c r="B19" s="15"/>
      <c r="C19" s="15"/>
      <c r="D19" s="27"/>
      <c r="E19" s="15"/>
      <c r="F19" s="27"/>
      <c r="G19" s="27"/>
      <c r="H19" s="47"/>
      <c r="I19" s="27"/>
      <c r="J19" s="27"/>
    </row>
    <row r="20" spans="1:10">
      <c r="A20" s="67" t="s">
        <v>169</v>
      </c>
      <c r="B20" s="15">
        <v>4.6747682999999993</v>
      </c>
      <c r="C20" s="15">
        <v>0</v>
      </c>
      <c r="D20" s="32" t="s">
        <v>213</v>
      </c>
      <c r="E20" s="15">
        <v>1.8760692299999999</v>
      </c>
      <c r="F20" s="32">
        <v>1.49178880248465</v>
      </c>
      <c r="G20" s="51"/>
      <c r="H20" s="15">
        <v>6.5508375299999999</v>
      </c>
      <c r="I20" s="15">
        <v>0</v>
      </c>
      <c r="J20" s="32" t="s">
        <v>213</v>
      </c>
    </row>
    <row r="21" spans="1:10">
      <c r="A21" s="67" t="s">
        <v>170</v>
      </c>
      <c r="B21" s="15">
        <v>0</v>
      </c>
      <c r="C21" s="15">
        <v>0</v>
      </c>
      <c r="D21" s="32" t="s">
        <v>213</v>
      </c>
      <c r="E21" s="15">
        <v>0</v>
      </c>
      <c r="F21" s="32" t="s">
        <v>213</v>
      </c>
      <c r="G21" s="51"/>
      <c r="H21" s="15">
        <v>0</v>
      </c>
      <c r="I21" s="15">
        <v>0</v>
      </c>
      <c r="J21" s="32" t="s">
        <v>213</v>
      </c>
    </row>
    <row r="22" spans="1:10">
      <c r="A22" s="67" t="s">
        <v>181</v>
      </c>
      <c r="B22" s="15">
        <v>0.78816380000000019</v>
      </c>
      <c r="C22" s="15">
        <v>3.2076234500000003</v>
      </c>
      <c r="D22" s="32">
        <v>-0.75428418818923393</v>
      </c>
      <c r="E22" s="15">
        <v>0.79470561365865089</v>
      </c>
      <c r="F22" s="32">
        <v>-8.2317446186565002E-3</v>
      </c>
      <c r="G22" s="51"/>
      <c r="H22" s="15">
        <v>1.582869413658651</v>
      </c>
      <c r="I22" s="15">
        <v>7.0149833699999977</v>
      </c>
      <c r="J22" s="32">
        <v>-0.77435877889206584</v>
      </c>
    </row>
    <row r="23" spans="1:10">
      <c r="A23" s="67" t="s">
        <v>184</v>
      </c>
      <c r="B23" s="15">
        <v>-7.6984541665290669</v>
      </c>
      <c r="C23" s="15">
        <v>0</v>
      </c>
      <c r="D23" s="32" t="s">
        <v>213</v>
      </c>
      <c r="E23" s="15">
        <v>0</v>
      </c>
      <c r="F23" s="32" t="s">
        <v>213</v>
      </c>
      <c r="G23" s="51"/>
      <c r="H23" s="15">
        <v>-7.6984541665290669</v>
      </c>
      <c r="I23" s="15">
        <v>0</v>
      </c>
      <c r="J23" s="32" t="s">
        <v>213</v>
      </c>
    </row>
    <row r="24" spans="1:10">
      <c r="A24" s="67" t="s">
        <v>117</v>
      </c>
      <c r="B24" s="15">
        <v>0</v>
      </c>
      <c r="C24" s="15">
        <v>0.13005955</v>
      </c>
      <c r="D24" s="32">
        <v>-1</v>
      </c>
      <c r="E24" s="15">
        <v>0</v>
      </c>
      <c r="F24" s="32" t="s">
        <v>213</v>
      </c>
      <c r="G24" s="51"/>
      <c r="H24" s="15">
        <v>0</v>
      </c>
      <c r="I24" s="15">
        <v>0.27744312999999998</v>
      </c>
      <c r="J24" s="32">
        <v>-1</v>
      </c>
    </row>
    <row r="25" spans="1:10">
      <c r="A25" s="67" t="s">
        <v>89</v>
      </c>
      <c r="B25" s="15">
        <v>0.76007750261988261</v>
      </c>
      <c r="C25" s="15">
        <v>-1.1348122200000001</v>
      </c>
      <c r="D25" s="32">
        <v>-1.6697826206170765</v>
      </c>
      <c r="E25" s="15">
        <v>-0.90806344684394125</v>
      </c>
      <c r="F25" s="32">
        <v>-1.8370312727173443</v>
      </c>
      <c r="G25" s="51"/>
      <c r="H25" s="15">
        <v>-0.1479859442240587</v>
      </c>
      <c r="I25" s="15">
        <v>-2.4794250099999999</v>
      </c>
      <c r="J25" s="32">
        <v>-0.94031441014460904</v>
      </c>
    </row>
    <row r="26" spans="1:10" s="6" customFormat="1">
      <c r="A26" s="65" t="s">
        <v>185</v>
      </c>
      <c r="B26" s="143">
        <v>-1.4754445639091838</v>
      </c>
      <c r="C26" s="143">
        <v>2.2028707799999996</v>
      </c>
      <c r="D26" s="36">
        <v>-1.6697826206170769</v>
      </c>
      <c r="E26" s="143">
        <v>1.7627113968147092</v>
      </c>
      <c r="F26" s="36">
        <v>-1.8370312727173443</v>
      </c>
      <c r="G26" s="56"/>
      <c r="H26" s="152">
        <v>0.28726683290552546</v>
      </c>
      <c r="I26" s="152">
        <v>4.8130014899999987</v>
      </c>
      <c r="J26" s="36">
        <v>-0.94031441014460904</v>
      </c>
    </row>
    <row r="27" spans="1:10" s="6" customFormat="1">
      <c r="A27" s="35" t="s">
        <v>90</v>
      </c>
      <c r="B27" s="140">
        <v>25.247367525673511</v>
      </c>
      <c r="C27" s="140">
        <v>13.346519245186254</v>
      </c>
      <c r="D27" s="30">
        <v>0.89168179821713345</v>
      </c>
      <c r="E27" s="140">
        <v>11.213187346134717</v>
      </c>
      <c r="F27" s="30">
        <v>1.2515781415510281</v>
      </c>
      <c r="G27" s="51"/>
      <c r="H27" s="140">
        <v>36.46055487180822</v>
      </c>
      <c r="I27" s="140">
        <v>23.380043898740741</v>
      </c>
      <c r="J27" s="30">
        <v>0.5594733281819031</v>
      </c>
    </row>
    <row r="28" spans="1:10" s="142" customFormat="1">
      <c r="A28" s="62" t="s">
        <v>277</v>
      </c>
      <c r="B28" s="16">
        <v>9.1251966855380021E-2</v>
      </c>
      <c r="C28" s="16">
        <v>8.3319598169661557E-2</v>
      </c>
      <c r="D28" s="147">
        <v>0.8</v>
      </c>
      <c r="E28" s="16">
        <v>4.9705889429389853E-2</v>
      </c>
      <c r="F28" s="147">
        <v>4.2</v>
      </c>
      <c r="G28" s="33"/>
      <c r="H28" s="16">
        <v>7.2591799182030806E-2</v>
      </c>
      <c r="I28" s="16">
        <v>7.5809281146012722E-2</v>
      </c>
      <c r="J28" s="147">
        <v>-0.3</v>
      </c>
    </row>
    <row r="29" spans="1:10">
      <c r="G29" s="51"/>
      <c r="I29" s="38"/>
      <c r="J29" s="40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6829-61FB-4623-9D6D-62D4C36A0C7B}">
  <sheetPr>
    <tabColor rgb="FF00B050"/>
  </sheetPr>
  <dimension ref="A1:H19"/>
  <sheetViews>
    <sheetView showGridLines="0" workbookViewId="0">
      <selection activeCell="A13" sqref="A13"/>
    </sheetView>
  </sheetViews>
  <sheetFormatPr defaultRowHeight="11.25" outlineLevelRow="1"/>
  <cols>
    <col min="1" max="1" width="48.875" style="3" customWidth="1"/>
    <col min="2" max="4" width="9.375" style="3" customWidth="1"/>
    <col min="5" max="5" width="1" style="38" customWidth="1"/>
    <col min="6" max="7" width="9.375" style="38" customWidth="1"/>
    <col min="8" max="8" width="1.75" style="3" customWidth="1"/>
    <col min="9" max="16384" width="9" style="3"/>
  </cols>
  <sheetData>
    <row r="1" spans="1:8">
      <c r="B1" s="25"/>
    </row>
    <row r="2" spans="1:8" ht="33" customHeight="1">
      <c r="A2" s="21" t="s">
        <v>278</v>
      </c>
      <c r="B2" s="22" t="s">
        <v>174</v>
      </c>
      <c r="C2" s="22" t="s">
        <v>175</v>
      </c>
      <c r="D2" s="22" t="s">
        <v>208</v>
      </c>
      <c r="E2" s="43"/>
      <c r="F2" s="44">
        <v>2020</v>
      </c>
      <c r="G2" s="44">
        <v>2019</v>
      </c>
      <c r="H2" s="23"/>
    </row>
    <row r="3" spans="1:8" ht="3.75" customHeight="1">
      <c r="A3" s="139"/>
      <c r="B3" s="18"/>
      <c r="C3" s="18"/>
      <c r="D3" s="27" t="s">
        <v>171</v>
      </c>
      <c r="E3" s="47"/>
      <c r="F3" s="46"/>
      <c r="G3" s="46"/>
      <c r="H3" s="10"/>
    </row>
    <row r="4" spans="1:8" s="6" customFormat="1" hidden="1" outlineLevel="1">
      <c r="A4" s="35" t="s">
        <v>5</v>
      </c>
      <c r="B4" s="140">
        <v>276.67751606589047</v>
      </c>
      <c r="C4" s="140">
        <v>160.18463288804008</v>
      </c>
      <c r="D4" s="144">
        <v>0.72724131570893102</v>
      </c>
      <c r="E4" s="51"/>
      <c r="F4" s="49">
        <v>0</v>
      </c>
      <c r="G4" s="49">
        <v>308.40608887597193</v>
      </c>
      <c r="H4" s="12"/>
    </row>
    <row r="5" spans="1:8" ht="3.75" hidden="1" customHeight="1" outlineLevel="1">
      <c r="A5" s="139"/>
      <c r="B5" s="15"/>
      <c r="C5" s="15"/>
      <c r="D5" s="145"/>
      <c r="E5" s="51"/>
      <c r="F5" s="49">
        <v>0</v>
      </c>
      <c r="G5" s="49">
        <v>0</v>
      </c>
      <c r="H5" s="10"/>
    </row>
    <row r="6" spans="1:8" s="6" customFormat="1" collapsed="1">
      <c r="A6" s="35" t="s">
        <v>279</v>
      </c>
      <c r="B6" s="140">
        <v>136.99840792479003</v>
      </c>
      <c r="C6" s="140"/>
      <c r="D6" s="30" t="s">
        <v>171</v>
      </c>
      <c r="E6" s="56"/>
      <c r="F6" s="140">
        <v>123.29704176508258</v>
      </c>
      <c r="G6" s="140">
        <v>52.996295067116975</v>
      </c>
      <c r="H6" s="12"/>
    </row>
    <row r="7" spans="1:8" ht="3.75" customHeight="1">
      <c r="A7" s="139"/>
      <c r="B7" s="15"/>
      <c r="C7" s="15"/>
      <c r="D7" s="145"/>
      <c r="E7" s="51"/>
      <c r="F7" s="15"/>
      <c r="G7" s="15"/>
      <c r="H7" s="10"/>
    </row>
    <row r="8" spans="1:8">
      <c r="A8" s="139" t="s">
        <v>280</v>
      </c>
      <c r="B8" s="15">
        <v>-29.508779967548328</v>
      </c>
      <c r="C8" s="15"/>
      <c r="D8" s="32" t="s">
        <v>171</v>
      </c>
      <c r="E8" s="51"/>
      <c r="F8" s="15">
        <v>-20.693389377548336</v>
      </c>
      <c r="G8" s="15">
        <v>-0.46988692409495503</v>
      </c>
      <c r="H8" s="10"/>
    </row>
    <row r="9" spans="1:8" s="6" customFormat="1">
      <c r="A9" s="35" t="s">
        <v>281</v>
      </c>
      <c r="B9" s="140">
        <v>107.48962795724171</v>
      </c>
      <c r="C9" s="140"/>
      <c r="D9" s="30" t="s">
        <v>171</v>
      </c>
      <c r="E9" s="51"/>
      <c r="F9" s="140">
        <v>102.60365238753425</v>
      </c>
      <c r="G9" s="140">
        <v>52.526408143022017</v>
      </c>
      <c r="H9" s="12"/>
    </row>
    <row r="10" spans="1:8" ht="3.75" customHeight="1">
      <c r="A10" s="139"/>
      <c r="B10" s="15"/>
      <c r="C10" s="15"/>
      <c r="D10" s="32" t="s">
        <v>171</v>
      </c>
      <c r="E10" s="56"/>
      <c r="F10" s="15"/>
      <c r="G10" s="15"/>
      <c r="H10" s="10"/>
    </row>
    <row r="11" spans="1:8" ht="11.25" customHeight="1" outlineLevel="1">
      <c r="A11" s="139" t="s">
        <v>282</v>
      </c>
      <c r="B11" s="15">
        <v>165.905</v>
      </c>
      <c r="C11" s="15">
        <v>96.283000000000001</v>
      </c>
      <c r="D11" s="32">
        <v>0.72309753539046362</v>
      </c>
      <c r="E11" s="51"/>
      <c r="F11" s="15">
        <v>129.95901038999989</v>
      </c>
      <c r="G11" s="15">
        <v>74.210819619999995</v>
      </c>
      <c r="H11" s="10"/>
    </row>
    <row r="12" spans="1:8" ht="11.25" customHeight="1" outlineLevel="1">
      <c r="A12" s="139" t="s">
        <v>283</v>
      </c>
      <c r="B12" s="15">
        <v>666.91099999999994</v>
      </c>
      <c r="C12" s="15">
        <v>475.3</v>
      </c>
      <c r="D12" s="32">
        <v>0.40313696612665662</v>
      </c>
      <c r="E12" s="51"/>
      <c r="F12" s="15">
        <v>510.45879924000002</v>
      </c>
      <c r="G12" s="15">
        <v>360.05240597</v>
      </c>
      <c r="H12" s="10"/>
    </row>
    <row r="13" spans="1:8" ht="11.25" customHeight="1" outlineLevel="1">
      <c r="A13" s="139" t="s">
        <v>284</v>
      </c>
      <c r="B13" s="15">
        <v>-36.649000000000001</v>
      </c>
      <c r="C13" s="15">
        <v>-55.256999999999998</v>
      </c>
      <c r="D13" s="32">
        <v>-0.33675371446151614</v>
      </c>
      <c r="E13" s="51"/>
      <c r="F13" s="15">
        <v>-89.831425489658756</v>
      </c>
      <c r="G13" s="15">
        <v>-32.358410213006628</v>
      </c>
      <c r="H13" s="10"/>
    </row>
    <row r="14" spans="1:8" s="6" customFormat="1">
      <c r="A14" s="35" t="s">
        <v>285</v>
      </c>
      <c r="B14" s="140">
        <v>796.16699999999992</v>
      </c>
      <c r="C14" s="140">
        <v>516.32600000000002</v>
      </c>
      <c r="D14" s="30">
        <v>0.54198510243528286</v>
      </c>
      <c r="E14" s="56"/>
      <c r="F14" s="140">
        <v>550.58638414034124</v>
      </c>
      <c r="G14" s="140">
        <v>401.90481537699338</v>
      </c>
      <c r="H14" s="12"/>
    </row>
    <row r="15" spans="1:8" ht="3.75" customHeight="1">
      <c r="A15" s="139"/>
      <c r="B15" s="15"/>
      <c r="C15" s="15"/>
      <c r="D15" s="32" t="s">
        <v>171</v>
      </c>
      <c r="E15" s="51"/>
      <c r="F15" s="15"/>
      <c r="G15" s="15"/>
      <c r="H15" s="10"/>
    </row>
    <row r="16" spans="1:8" s="6" customFormat="1">
      <c r="A16" s="35" t="s">
        <v>286</v>
      </c>
      <c r="B16" s="140">
        <v>656.24649999999997</v>
      </c>
      <c r="C16" s="140"/>
      <c r="D16" s="30" t="s">
        <v>171</v>
      </c>
      <c r="E16" s="51"/>
      <c r="F16" s="140">
        <v>476.24559975866731</v>
      </c>
      <c r="G16" s="140">
        <v>277.78540768849666</v>
      </c>
      <c r="H16" s="12"/>
    </row>
    <row r="17" spans="1:8" ht="3.75" customHeight="1">
      <c r="A17" s="139"/>
      <c r="B17" s="15"/>
      <c r="C17" s="15"/>
      <c r="D17" s="32" t="s">
        <v>171</v>
      </c>
      <c r="E17" s="51"/>
      <c r="F17" s="15"/>
      <c r="G17" s="15"/>
      <c r="H17" s="10"/>
    </row>
    <row r="18" spans="1:8" s="6" customFormat="1">
      <c r="A18" s="35" t="s">
        <v>287</v>
      </c>
      <c r="B18" s="141">
        <v>0.16379459236314664</v>
      </c>
      <c r="C18" s="140"/>
      <c r="D18" s="30" t="s">
        <v>171</v>
      </c>
      <c r="E18" s="51"/>
      <c r="F18" s="141">
        <v>0.21544273047252852</v>
      </c>
      <c r="G18" s="141">
        <v>0.18908987545495604</v>
      </c>
      <c r="H18" s="12"/>
    </row>
    <row r="19" spans="1:8">
      <c r="A19" s="34"/>
      <c r="B19" s="34"/>
      <c r="C19" s="34"/>
      <c r="D19" s="34"/>
      <c r="E19" s="5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Capa</vt:lpstr>
      <vt:lpstr>DRE Consolidado</vt:lpstr>
      <vt:lpstr>DRE Telecom</vt:lpstr>
      <vt:lpstr>DRE Corporativo</vt:lpstr>
      <vt:lpstr>BP</vt:lpstr>
      <vt:lpstr>DFC</vt:lpstr>
      <vt:lpstr>Tabelas Release&gt;&gt;</vt:lpstr>
      <vt:lpstr>Destaques</vt:lpstr>
      <vt:lpstr>Lucro Bruto</vt:lpstr>
      <vt:lpstr>EBITDA</vt:lpstr>
      <vt:lpstr>Lucro Líquido</vt:lpstr>
      <vt:lpstr>ROIC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Rafael Mastrocola</cp:lastModifiedBy>
  <cp:lastPrinted>2021-05-14T15:02:30Z</cp:lastPrinted>
  <dcterms:created xsi:type="dcterms:W3CDTF">2021-04-12T17:41:18Z</dcterms:created>
  <dcterms:modified xsi:type="dcterms:W3CDTF">2021-08-23T12:32:04Z</dcterms:modified>
</cp:coreProperties>
</file>